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anDrielRunners\Trainingsmap\"/>
    </mc:Choice>
  </mc:AlternateContent>
  <xr:revisionPtr revIDLastSave="0" documentId="13_ncr:1_{24814CD4-DEDB-495A-80B3-2135D3FAA58F}" xr6:coauthVersionLast="45" xr6:coauthVersionMax="45" xr10:uidLastSave="{00000000-0000-0000-0000-000000000000}"/>
  <bookViews>
    <workbookView xWindow="-120" yWindow="-120" windowWidth="29040" windowHeight="15840" xr2:uid="{B1389F07-5024-4533-8057-644F4FF2A215}"/>
  </bookViews>
  <sheets>
    <sheet name="Blad1" sheetId="1" r:id="rId1"/>
    <sheet name="Blad5" sheetId="5" r:id="rId2"/>
    <sheet name="Blad2" sheetId="2" r:id="rId3"/>
    <sheet name="Blad4" sheetId="4" r:id="rId4"/>
    <sheet name="Blad3" sheetId="3" r:id="rId5"/>
    <sheet name="Blad7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  <c r="AA39" i="1"/>
  <c r="Z39" i="1"/>
  <c r="Y39" i="1"/>
  <c r="X39" i="1"/>
  <c r="W39" i="1"/>
  <c r="V39" i="1"/>
  <c r="U39" i="1"/>
  <c r="T39" i="1"/>
  <c r="S39" i="1"/>
  <c r="R39" i="1"/>
  <c r="Q39" i="1"/>
  <c r="E39" i="1"/>
  <c r="F39" i="1"/>
  <c r="G39" i="1"/>
  <c r="H39" i="1"/>
  <c r="I39" i="1"/>
  <c r="J39" i="1"/>
  <c r="K39" i="1"/>
  <c r="L39" i="1"/>
  <c r="M39" i="1"/>
  <c r="N39" i="1"/>
  <c r="O39" i="1"/>
  <c r="P39" i="1"/>
  <c r="D39" i="1"/>
  <c r="B39" i="1"/>
  <c r="E4" i="1" l="1"/>
  <c r="AB4" i="1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4" i="8"/>
  <c r="R3" i="8"/>
  <c r="AL4" i="1" l="1"/>
  <c r="AH4" i="1"/>
  <c r="AJ4" i="1"/>
  <c r="AF4" i="1"/>
  <c r="V4" i="1"/>
  <c r="Z4" i="1"/>
  <c r="T4" i="1"/>
  <c r="AG4" i="1"/>
  <c r="X4" i="1"/>
  <c r="AI4" i="1"/>
  <c r="AD4" i="1"/>
  <c r="AK4" i="1"/>
  <c r="AE4" i="1"/>
  <c r="AC4" i="1"/>
  <c r="W4" i="1"/>
  <c r="AA4" i="1"/>
  <c r="U4" i="1"/>
  <c r="Y4" i="1"/>
  <c r="S4" i="1"/>
  <c r="C34" i="8"/>
  <c r="E33" i="8"/>
  <c r="D33" i="8"/>
  <c r="E32" i="8"/>
  <c r="D32" i="8"/>
  <c r="E31" i="8"/>
  <c r="D31" i="8"/>
  <c r="E30" i="8"/>
  <c r="D30" i="8"/>
  <c r="E29" i="8"/>
  <c r="D29" i="8"/>
  <c r="E28" i="8"/>
  <c r="D28" i="8"/>
  <c r="C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C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C11" i="8"/>
  <c r="E10" i="8"/>
  <c r="D10" i="8"/>
  <c r="E9" i="8"/>
  <c r="D9" i="8"/>
  <c r="E8" i="8"/>
  <c r="D8" i="8"/>
  <c r="E7" i="8"/>
  <c r="D7" i="8"/>
  <c r="E6" i="8"/>
  <c r="G6" i="8" s="1"/>
  <c r="H6" i="8" s="1"/>
  <c r="D6" i="8"/>
  <c r="E5" i="8"/>
  <c r="D5" i="8"/>
  <c r="G4" i="8"/>
  <c r="E4" i="8"/>
  <c r="D4" i="8"/>
  <c r="M12" i="8" l="1"/>
  <c r="O12" i="8"/>
  <c r="I10" i="8"/>
  <c r="N10" i="8"/>
  <c r="L10" i="8"/>
  <c r="P10" i="8" s="1"/>
  <c r="O29" i="8"/>
  <c r="M29" i="8"/>
  <c r="O17" i="8"/>
  <c r="M17" i="8"/>
  <c r="G23" i="8"/>
  <c r="H23" i="8" s="1"/>
  <c r="N23" i="8"/>
  <c r="L23" i="8"/>
  <c r="P23" i="8" s="1"/>
  <c r="O30" i="8"/>
  <c r="M30" i="8"/>
  <c r="O7" i="8"/>
  <c r="M7" i="8"/>
  <c r="J12" i="8"/>
  <c r="L12" i="8"/>
  <c r="P12" i="8" s="1"/>
  <c r="N12" i="8"/>
  <c r="G17" i="8"/>
  <c r="H17" i="8" s="1"/>
  <c r="L17" i="8"/>
  <c r="N17" i="8"/>
  <c r="M24" i="8"/>
  <c r="O24" i="8"/>
  <c r="G30" i="8"/>
  <c r="H30" i="8" s="1"/>
  <c r="N30" i="8"/>
  <c r="L30" i="8"/>
  <c r="P30" i="8" s="1"/>
  <c r="O6" i="8"/>
  <c r="M6" i="8"/>
  <c r="G10" i="8"/>
  <c r="H10" i="8" s="1"/>
  <c r="I6" i="8"/>
  <c r="N6" i="8"/>
  <c r="L6" i="8"/>
  <c r="P6" i="8" s="1"/>
  <c r="O31" i="8"/>
  <c r="M31" i="8"/>
  <c r="G28" i="8"/>
  <c r="G34" i="8" s="1"/>
  <c r="H34" i="8" s="1"/>
  <c r="L28" i="8"/>
  <c r="P28" i="8" s="1"/>
  <c r="N28" i="8"/>
  <c r="G16" i="8"/>
  <c r="H16" i="8" s="1"/>
  <c r="L16" i="8"/>
  <c r="N16" i="8"/>
  <c r="I7" i="8"/>
  <c r="N7" i="8"/>
  <c r="L7" i="8"/>
  <c r="P7" i="8" s="1"/>
  <c r="O8" i="8"/>
  <c r="M8" i="8"/>
  <c r="O13" i="8"/>
  <c r="M13" i="8"/>
  <c r="G18" i="8"/>
  <c r="H18" i="8" s="1"/>
  <c r="N18" i="8"/>
  <c r="L18" i="8"/>
  <c r="P18" i="8" s="1"/>
  <c r="O25" i="8"/>
  <c r="M25" i="8"/>
  <c r="G31" i="8"/>
  <c r="H31" i="8" s="1"/>
  <c r="N31" i="8"/>
  <c r="L31" i="8"/>
  <c r="P31" i="8" s="1"/>
  <c r="M22" i="8"/>
  <c r="O22" i="8"/>
  <c r="G22" i="8"/>
  <c r="H22" i="8" s="1"/>
  <c r="N22" i="8"/>
  <c r="L22" i="8"/>
  <c r="O18" i="8"/>
  <c r="M18" i="8"/>
  <c r="J8" i="8"/>
  <c r="L8" i="8"/>
  <c r="N8" i="8"/>
  <c r="G13" i="8"/>
  <c r="H13" i="8" s="1"/>
  <c r="N13" i="8"/>
  <c r="L13" i="8"/>
  <c r="P13" i="8" s="1"/>
  <c r="G25" i="8"/>
  <c r="H25" i="8" s="1"/>
  <c r="N25" i="8"/>
  <c r="L25" i="8"/>
  <c r="P25" i="8" s="1"/>
  <c r="O32" i="8"/>
  <c r="M32" i="8"/>
  <c r="I5" i="8"/>
  <c r="L5" i="8"/>
  <c r="N5" i="8"/>
  <c r="M23" i="8"/>
  <c r="O23" i="8"/>
  <c r="G24" i="8"/>
  <c r="H24" i="8" s="1"/>
  <c r="N24" i="8"/>
  <c r="L24" i="8"/>
  <c r="P24" i="8" s="1"/>
  <c r="O14" i="8"/>
  <c r="M14" i="8"/>
  <c r="D27" i="8"/>
  <c r="O26" i="8"/>
  <c r="M26" i="8"/>
  <c r="G32" i="8"/>
  <c r="H32" i="8" s="1"/>
  <c r="L32" i="8"/>
  <c r="N32" i="8"/>
  <c r="D11" i="8"/>
  <c r="G8" i="8"/>
  <c r="H8" i="8" s="1"/>
  <c r="N4" i="8"/>
  <c r="L4" i="8"/>
  <c r="P4" i="8" s="1"/>
  <c r="O9" i="8"/>
  <c r="M9" i="8"/>
  <c r="G14" i="8"/>
  <c r="H14" i="8" s="1"/>
  <c r="L14" i="8"/>
  <c r="N14" i="8"/>
  <c r="G20" i="8"/>
  <c r="H20" i="8" s="1"/>
  <c r="N20" i="8"/>
  <c r="L20" i="8"/>
  <c r="P20" i="8" s="1"/>
  <c r="G26" i="8"/>
  <c r="H26" i="8" s="1"/>
  <c r="N26" i="8"/>
  <c r="L26" i="8"/>
  <c r="P26" i="8" s="1"/>
  <c r="O33" i="8"/>
  <c r="M33" i="8"/>
  <c r="M15" i="8"/>
  <c r="O15" i="8"/>
  <c r="O16" i="8"/>
  <c r="M16" i="8"/>
  <c r="G29" i="8"/>
  <c r="H29" i="8" s="1"/>
  <c r="L29" i="8"/>
  <c r="N29" i="8"/>
  <c r="I9" i="8"/>
  <c r="N9" i="8"/>
  <c r="L9" i="8"/>
  <c r="P9" i="8" s="1"/>
  <c r="M21" i="8"/>
  <c r="O21" i="8"/>
  <c r="G33" i="8"/>
  <c r="H33" i="8" s="1"/>
  <c r="N33" i="8"/>
  <c r="L33" i="8"/>
  <c r="O5" i="8"/>
  <c r="M5" i="8"/>
  <c r="M10" i="8"/>
  <c r="O10" i="8"/>
  <c r="G15" i="8"/>
  <c r="H15" i="8" s="1"/>
  <c r="L15" i="8"/>
  <c r="N15" i="8"/>
  <c r="G21" i="8"/>
  <c r="H21" i="8" s="1"/>
  <c r="N21" i="8"/>
  <c r="L21" i="8"/>
  <c r="P21" i="8" s="1"/>
  <c r="O28" i="8"/>
  <c r="M28" i="8"/>
  <c r="I21" i="8"/>
  <c r="J23" i="8"/>
  <c r="E11" i="8"/>
  <c r="G5" i="8"/>
  <c r="H5" i="8" s="1"/>
  <c r="G9" i="8"/>
  <c r="H9" i="8" s="1"/>
  <c r="I16" i="8"/>
  <c r="J21" i="8"/>
  <c r="I12" i="8"/>
  <c r="J16" i="8"/>
  <c r="G7" i="8"/>
  <c r="H7" i="8" s="1"/>
  <c r="I25" i="8"/>
  <c r="J25" i="8"/>
  <c r="D19" i="8"/>
  <c r="I32" i="8"/>
  <c r="I28" i="8"/>
  <c r="I24" i="8"/>
  <c r="I20" i="8"/>
  <c r="I8" i="8"/>
  <c r="J4" i="8"/>
  <c r="J31" i="8"/>
  <c r="J15" i="8"/>
  <c r="J11" i="8"/>
  <c r="J7" i="8"/>
  <c r="E19" i="8"/>
  <c r="I4" i="8"/>
  <c r="I31" i="8"/>
  <c r="I23" i="8"/>
  <c r="I15" i="8"/>
  <c r="J30" i="8"/>
  <c r="J26" i="8"/>
  <c r="J22" i="8"/>
  <c r="J18" i="8"/>
  <c r="J14" i="8"/>
  <c r="J10" i="8"/>
  <c r="J6" i="8"/>
  <c r="H4" i="8"/>
  <c r="I30" i="8"/>
  <c r="I26" i="8"/>
  <c r="I22" i="8"/>
  <c r="I18" i="8"/>
  <c r="I14" i="8"/>
  <c r="J33" i="8"/>
  <c r="J29" i="8"/>
  <c r="J17" i="8"/>
  <c r="J13" i="8"/>
  <c r="J9" i="8"/>
  <c r="J5" i="8"/>
  <c r="I33" i="8"/>
  <c r="I29" i="8"/>
  <c r="I17" i="8"/>
  <c r="I13" i="8"/>
  <c r="J32" i="8"/>
  <c r="J28" i="8"/>
  <c r="J24" i="8"/>
  <c r="J20" i="8"/>
  <c r="G12" i="8"/>
  <c r="H12" i="8" s="1"/>
  <c r="E27" i="8"/>
  <c r="D34" i="8"/>
  <c r="E34" i="8"/>
  <c r="Q5" i="3"/>
  <c r="Q12" i="3"/>
  <c r="Q13" i="3"/>
  <c r="Q14" i="3"/>
  <c r="Q15" i="3"/>
  <c r="Q25" i="3"/>
  <c r="Q26" i="3"/>
  <c r="Q29" i="3"/>
  <c r="Q32" i="3"/>
  <c r="P32" i="3"/>
  <c r="S32" i="3" s="1"/>
  <c r="Q4" i="3"/>
  <c r="C34" i="3"/>
  <c r="E33" i="3"/>
  <c r="G33" i="3" s="1"/>
  <c r="D33" i="3"/>
  <c r="F33" i="3" s="1"/>
  <c r="N32" i="3"/>
  <c r="G32" i="3"/>
  <c r="L32" i="3" s="1"/>
  <c r="F32" i="3"/>
  <c r="E32" i="3"/>
  <c r="D32" i="3"/>
  <c r="E31" i="3"/>
  <c r="G31" i="3" s="1"/>
  <c r="D31" i="3"/>
  <c r="F31" i="3" s="1"/>
  <c r="N30" i="3"/>
  <c r="P30" i="3" s="1"/>
  <c r="S30" i="3" s="1"/>
  <c r="J30" i="3"/>
  <c r="G30" i="3"/>
  <c r="L30" i="3" s="1"/>
  <c r="E30" i="3"/>
  <c r="Q30" i="3" s="1"/>
  <c r="D30" i="3"/>
  <c r="F30" i="3" s="1"/>
  <c r="E29" i="3"/>
  <c r="G29" i="3" s="1"/>
  <c r="D29" i="3"/>
  <c r="F29" i="3" s="1"/>
  <c r="E28" i="3"/>
  <c r="E34" i="3" s="1"/>
  <c r="Q34" i="3" s="1"/>
  <c r="D28" i="3"/>
  <c r="D34" i="3" s="1"/>
  <c r="C27" i="3"/>
  <c r="E26" i="3"/>
  <c r="G26" i="3" s="1"/>
  <c r="N26" i="3" s="1"/>
  <c r="P26" i="3" s="1"/>
  <c r="S26" i="3" s="1"/>
  <c r="D26" i="3"/>
  <c r="F26" i="3" s="1"/>
  <c r="E25" i="3"/>
  <c r="D25" i="3"/>
  <c r="F25" i="3" s="1"/>
  <c r="E24" i="3"/>
  <c r="G24" i="3" s="1"/>
  <c r="N24" i="3" s="1"/>
  <c r="P24" i="3" s="1"/>
  <c r="D24" i="3"/>
  <c r="F24" i="3" s="1"/>
  <c r="M23" i="3"/>
  <c r="F23" i="3"/>
  <c r="O23" i="3" s="1"/>
  <c r="E23" i="3"/>
  <c r="Q23" i="3" s="1"/>
  <c r="D23" i="3"/>
  <c r="G22" i="3"/>
  <c r="N22" i="3" s="1"/>
  <c r="P22" i="3" s="1"/>
  <c r="E22" i="3"/>
  <c r="Q22" i="3" s="1"/>
  <c r="D22" i="3"/>
  <c r="F22" i="3" s="1"/>
  <c r="F21" i="3"/>
  <c r="O21" i="3" s="1"/>
  <c r="E21" i="3"/>
  <c r="Q21" i="3" s="1"/>
  <c r="D21" i="3"/>
  <c r="E20" i="3"/>
  <c r="Q20" i="3" s="1"/>
  <c r="D20" i="3"/>
  <c r="C19" i="3"/>
  <c r="E18" i="3"/>
  <c r="G18" i="3" s="1"/>
  <c r="D18" i="3"/>
  <c r="F18" i="3" s="1"/>
  <c r="F17" i="3"/>
  <c r="E17" i="3"/>
  <c r="Q17" i="3" s="1"/>
  <c r="D17" i="3"/>
  <c r="E16" i="3"/>
  <c r="G16" i="3" s="1"/>
  <c r="D16" i="3"/>
  <c r="F16" i="3" s="1"/>
  <c r="G15" i="3"/>
  <c r="L15" i="3" s="1"/>
  <c r="E15" i="3"/>
  <c r="D15" i="3"/>
  <c r="F15" i="3" s="1"/>
  <c r="E14" i="3"/>
  <c r="G14" i="3" s="1"/>
  <c r="L14" i="3" s="1"/>
  <c r="D14" i="3"/>
  <c r="F14" i="3" s="1"/>
  <c r="N13" i="3"/>
  <c r="P13" i="3" s="1"/>
  <c r="S13" i="3" s="1"/>
  <c r="G13" i="3"/>
  <c r="L13" i="3" s="1"/>
  <c r="E13" i="3"/>
  <c r="D13" i="3"/>
  <c r="F13" i="3" s="1"/>
  <c r="E12" i="3"/>
  <c r="D12" i="3"/>
  <c r="C11" i="3"/>
  <c r="F10" i="3"/>
  <c r="M10" i="3" s="1"/>
  <c r="E10" i="3"/>
  <c r="Q10" i="3" s="1"/>
  <c r="D10" i="3"/>
  <c r="E9" i="3"/>
  <c r="G9" i="3" s="1"/>
  <c r="D9" i="3"/>
  <c r="F9" i="3" s="1"/>
  <c r="E8" i="3"/>
  <c r="Q8" i="3" s="1"/>
  <c r="D8" i="3"/>
  <c r="F8" i="3" s="1"/>
  <c r="O8" i="3" s="1"/>
  <c r="G7" i="3"/>
  <c r="N7" i="3" s="1"/>
  <c r="P7" i="3" s="1"/>
  <c r="E7" i="3"/>
  <c r="Q7" i="3" s="1"/>
  <c r="D7" i="3"/>
  <c r="F7" i="3" s="1"/>
  <c r="M6" i="3"/>
  <c r="F6" i="3"/>
  <c r="O6" i="3" s="1"/>
  <c r="E6" i="3"/>
  <c r="Q6" i="3" s="1"/>
  <c r="D6" i="3"/>
  <c r="E5" i="3"/>
  <c r="G5" i="3" s="1"/>
  <c r="N5" i="3" s="1"/>
  <c r="P5" i="3" s="1"/>
  <c r="S5" i="3" s="1"/>
  <c r="D5" i="3"/>
  <c r="F5" i="3" s="1"/>
  <c r="M4" i="3"/>
  <c r="I4" i="3"/>
  <c r="R4" i="3" s="1"/>
  <c r="F4" i="3"/>
  <c r="E4" i="3"/>
  <c r="D4" i="3"/>
  <c r="C34" i="4"/>
  <c r="E33" i="4"/>
  <c r="AL33" i="4" s="1"/>
  <c r="D33" i="4"/>
  <c r="F33" i="4" s="1"/>
  <c r="K33" i="4" s="1"/>
  <c r="F32" i="4"/>
  <c r="E32" i="4"/>
  <c r="AL32" i="4" s="1"/>
  <c r="D32" i="4"/>
  <c r="M31" i="4"/>
  <c r="F31" i="4"/>
  <c r="O31" i="4" s="1"/>
  <c r="E31" i="4"/>
  <c r="D31" i="4"/>
  <c r="E30" i="4"/>
  <c r="AJ30" i="4" s="1"/>
  <c r="D30" i="4"/>
  <c r="F30" i="4" s="1"/>
  <c r="AK29" i="4"/>
  <c r="P29" i="4"/>
  <c r="E29" i="4"/>
  <c r="AL29" i="4" s="1"/>
  <c r="D29" i="4"/>
  <c r="F29" i="4" s="1"/>
  <c r="F28" i="4"/>
  <c r="E28" i="4"/>
  <c r="AL28" i="4" s="1"/>
  <c r="D28" i="4"/>
  <c r="D34" i="4" s="1"/>
  <c r="C27" i="4"/>
  <c r="AL26" i="4"/>
  <c r="G26" i="4"/>
  <c r="E26" i="4"/>
  <c r="D26" i="4"/>
  <c r="F26" i="4" s="1"/>
  <c r="F25" i="4"/>
  <c r="M25" i="4" s="1"/>
  <c r="E25" i="4"/>
  <c r="AL25" i="4" s="1"/>
  <c r="D25" i="4"/>
  <c r="E24" i="4"/>
  <c r="D24" i="4"/>
  <c r="F24" i="4" s="1"/>
  <c r="M24" i="4" s="1"/>
  <c r="E23" i="4"/>
  <c r="AL23" i="4" s="1"/>
  <c r="D23" i="4"/>
  <c r="F23" i="4" s="1"/>
  <c r="K23" i="4" s="1"/>
  <c r="AK22" i="4"/>
  <c r="P22" i="4"/>
  <c r="E22" i="4"/>
  <c r="AL22" i="4" s="1"/>
  <c r="D22" i="4"/>
  <c r="F22" i="4" s="1"/>
  <c r="AN21" i="4"/>
  <c r="AJ21" i="4"/>
  <c r="R21" i="4"/>
  <c r="T21" i="4" s="1"/>
  <c r="M21" i="4"/>
  <c r="G21" i="4"/>
  <c r="N21" i="4" s="1"/>
  <c r="F21" i="4"/>
  <c r="Q21" i="4" s="1"/>
  <c r="E21" i="4"/>
  <c r="D21" i="4"/>
  <c r="E20" i="4"/>
  <c r="D20" i="4"/>
  <c r="F20" i="4" s="1"/>
  <c r="C19" i="4"/>
  <c r="E18" i="4"/>
  <c r="D18" i="4"/>
  <c r="F18" i="4" s="1"/>
  <c r="E17" i="4"/>
  <c r="AK17" i="4" s="1"/>
  <c r="D17" i="4"/>
  <c r="F17" i="4" s="1"/>
  <c r="AK16" i="4"/>
  <c r="AJ16" i="4"/>
  <c r="P16" i="4"/>
  <c r="E16" i="4"/>
  <c r="AL16" i="4" s="1"/>
  <c r="D16" i="4"/>
  <c r="F16" i="4" s="1"/>
  <c r="P15" i="4"/>
  <c r="H15" i="4"/>
  <c r="G15" i="4"/>
  <c r="AN15" i="4" s="1"/>
  <c r="E15" i="4"/>
  <c r="AL15" i="4" s="1"/>
  <c r="D15" i="4"/>
  <c r="F15" i="4" s="1"/>
  <c r="E14" i="4"/>
  <c r="AJ14" i="4" s="1"/>
  <c r="D14" i="4"/>
  <c r="F14" i="4" s="1"/>
  <c r="O14" i="4" s="1"/>
  <c r="E13" i="4"/>
  <c r="AK13" i="4" s="1"/>
  <c r="D13" i="4"/>
  <c r="F13" i="4" s="1"/>
  <c r="E12" i="4"/>
  <c r="AK12" i="4" s="1"/>
  <c r="D12" i="4"/>
  <c r="C11" i="4"/>
  <c r="AK10" i="4"/>
  <c r="P10" i="4"/>
  <c r="G10" i="4"/>
  <c r="AP10" i="4" s="1"/>
  <c r="E10" i="4"/>
  <c r="AL10" i="4" s="1"/>
  <c r="D10" i="4"/>
  <c r="F10" i="4" s="1"/>
  <c r="F9" i="4"/>
  <c r="M9" i="4" s="1"/>
  <c r="E9" i="4"/>
  <c r="AL9" i="4" s="1"/>
  <c r="D9" i="4"/>
  <c r="AK8" i="4"/>
  <c r="P8" i="4"/>
  <c r="I8" i="4"/>
  <c r="E8" i="4"/>
  <c r="D8" i="4"/>
  <c r="F8" i="4" s="1"/>
  <c r="Q8" i="4" s="1"/>
  <c r="AJ7" i="4"/>
  <c r="P7" i="4"/>
  <c r="O7" i="4"/>
  <c r="G7" i="4"/>
  <c r="L7" i="4" s="1"/>
  <c r="E7" i="4"/>
  <c r="AL7" i="4" s="1"/>
  <c r="D7" i="4"/>
  <c r="F7" i="4" s="1"/>
  <c r="K7" i="4" s="1"/>
  <c r="E6" i="4"/>
  <c r="AL6" i="4" s="1"/>
  <c r="D6" i="4"/>
  <c r="F6" i="4" s="1"/>
  <c r="F5" i="4"/>
  <c r="M5" i="4" s="1"/>
  <c r="E5" i="4"/>
  <c r="D5" i="4"/>
  <c r="AK4" i="4"/>
  <c r="E4" i="4"/>
  <c r="D4" i="4"/>
  <c r="S22" i="3" l="1"/>
  <c r="M26" i="4"/>
  <c r="K26" i="4"/>
  <c r="L9" i="3"/>
  <c r="H9" i="3"/>
  <c r="S7" i="3"/>
  <c r="O25" i="3"/>
  <c r="M25" i="3"/>
  <c r="I25" i="3"/>
  <c r="R25" i="3" s="1"/>
  <c r="Q18" i="4"/>
  <c r="M18" i="4"/>
  <c r="I18" i="4"/>
  <c r="O6" i="4"/>
  <c r="K6" i="4"/>
  <c r="I21" i="3"/>
  <c r="R21" i="3" s="1"/>
  <c r="AK7" i="4"/>
  <c r="AE15" i="4"/>
  <c r="AG15" i="4" s="1"/>
  <c r="G23" i="4"/>
  <c r="L23" i="4" s="1"/>
  <c r="P28" i="4"/>
  <c r="P30" i="4"/>
  <c r="M21" i="3"/>
  <c r="G28" i="3"/>
  <c r="L28" i="3" s="1"/>
  <c r="L34" i="3" s="1"/>
  <c r="P17" i="8"/>
  <c r="I10" i="3"/>
  <c r="R10" i="3" s="1"/>
  <c r="V15" i="4"/>
  <c r="X15" i="4" s="1"/>
  <c r="G32" i="4"/>
  <c r="AN32" i="4" s="1"/>
  <c r="Q24" i="3"/>
  <c r="S24" i="3" s="1"/>
  <c r="AJ15" i="4"/>
  <c r="AK30" i="4"/>
  <c r="P33" i="4"/>
  <c r="G8" i="3"/>
  <c r="P15" i="8"/>
  <c r="G28" i="4"/>
  <c r="AE28" i="4" s="1"/>
  <c r="G33" i="4"/>
  <c r="AN33" i="4" s="1"/>
  <c r="G17" i="3"/>
  <c r="G6" i="4"/>
  <c r="AM6" i="4" s="1"/>
  <c r="AK15" i="4"/>
  <c r="G22" i="4"/>
  <c r="AP22" i="4" s="1"/>
  <c r="P23" i="4"/>
  <c r="AJ28" i="4"/>
  <c r="AJ33" i="4"/>
  <c r="E19" i="3"/>
  <c r="Q19" i="3" s="1"/>
  <c r="Q33" i="3"/>
  <c r="Q9" i="3"/>
  <c r="N34" i="8"/>
  <c r="L34" i="8"/>
  <c r="P34" i="8" s="1"/>
  <c r="AJ23" i="4"/>
  <c r="AK33" i="4"/>
  <c r="F28" i="3"/>
  <c r="K28" i="3" s="1"/>
  <c r="J10" i="4"/>
  <c r="AK23" i="4"/>
  <c r="J15" i="3"/>
  <c r="Q31" i="3"/>
  <c r="L27" i="8"/>
  <c r="N27" i="8"/>
  <c r="M19" i="8"/>
  <c r="O19" i="8"/>
  <c r="H28" i="8"/>
  <c r="I11" i="8"/>
  <c r="N11" i="8"/>
  <c r="L11" i="8"/>
  <c r="P29" i="8"/>
  <c r="P32" i="8"/>
  <c r="P8" i="8"/>
  <c r="AJ6" i="4"/>
  <c r="N10" i="4"/>
  <c r="G16" i="4"/>
  <c r="I21" i="4"/>
  <c r="G29" i="4"/>
  <c r="AN29" i="4" s="1"/>
  <c r="I31" i="4"/>
  <c r="I6" i="3"/>
  <c r="R6" i="3" s="1"/>
  <c r="N15" i="3"/>
  <c r="P15" i="3" s="1"/>
  <c r="S15" i="3" s="1"/>
  <c r="D27" i="3"/>
  <c r="J32" i="3"/>
  <c r="Q18" i="3"/>
  <c r="O20" i="8"/>
  <c r="M20" i="8"/>
  <c r="O34" i="8"/>
  <c r="M34" i="8"/>
  <c r="P5" i="8"/>
  <c r="P16" i="8"/>
  <c r="Q9" i="4"/>
  <c r="AJ32" i="4"/>
  <c r="E27" i="3"/>
  <c r="Q27" i="3" s="1"/>
  <c r="N19" i="8"/>
  <c r="L19" i="8"/>
  <c r="AJ10" i="4"/>
  <c r="O21" i="4"/>
  <c r="AJ22" i="4"/>
  <c r="AJ29" i="4"/>
  <c r="Q31" i="4"/>
  <c r="E11" i="3"/>
  <c r="Q11" i="3" s="1"/>
  <c r="J13" i="3"/>
  <c r="G20" i="3"/>
  <c r="J20" i="3" s="1"/>
  <c r="I23" i="3"/>
  <c r="R23" i="3" s="1"/>
  <c r="Q28" i="3"/>
  <c r="Q16" i="3"/>
  <c r="G27" i="8"/>
  <c r="H27" i="8" s="1"/>
  <c r="M4" i="8"/>
  <c r="O4" i="8"/>
  <c r="P33" i="8"/>
  <c r="P14" i="8"/>
  <c r="F11" i="3"/>
  <c r="M11" i="3" s="1"/>
  <c r="P22" i="8"/>
  <c r="G11" i="8"/>
  <c r="H11" i="8" s="1"/>
  <c r="I27" i="8"/>
  <c r="J27" i="8"/>
  <c r="I34" i="8"/>
  <c r="J34" i="8"/>
  <c r="G19" i="8"/>
  <c r="H19" i="8" s="1"/>
  <c r="I19" i="8"/>
  <c r="J19" i="8"/>
  <c r="M5" i="3"/>
  <c r="I5" i="3"/>
  <c r="R5" i="3" s="1"/>
  <c r="K5" i="3"/>
  <c r="O5" i="3"/>
  <c r="O7" i="3"/>
  <c r="M7" i="3"/>
  <c r="I7" i="3"/>
  <c r="K7" i="3"/>
  <c r="K8" i="3"/>
  <c r="L18" i="3"/>
  <c r="H18" i="3"/>
  <c r="N18" i="3"/>
  <c r="P18" i="3" s="1"/>
  <c r="S18" i="3" s="1"/>
  <c r="J18" i="3"/>
  <c r="O22" i="3"/>
  <c r="K22" i="3"/>
  <c r="M22" i="3"/>
  <c r="I22" i="3"/>
  <c r="R22" i="3" s="1"/>
  <c r="O33" i="3"/>
  <c r="K33" i="3"/>
  <c r="M33" i="3"/>
  <c r="I33" i="3"/>
  <c r="R33" i="3" s="1"/>
  <c r="H5" i="3"/>
  <c r="L5" i="3"/>
  <c r="H7" i="3"/>
  <c r="L7" i="3"/>
  <c r="L8" i="3"/>
  <c r="H8" i="3"/>
  <c r="M8" i="3"/>
  <c r="M9" i="3"/>
  <c r="I9" i="3"/>
  <c r="R9" i="3" s="1"/>
  <c r="K9" i="3"/>
  <c r="D19" i="3"/>
  <c r="F12" i="3"/>
  <c r="O14" i="3"/>
  <c r="K14" i="3"/>
  <c r="M14" i="3"/>
  <c r="I14" i="3"/>
  <c r="R14" i="3" s="1"/>
  <c r="O16" i="3"/>
  <c r="K16" i="3"/>
  <c r="M16" i="3"/>
  <c r="I16" i="3"/>
  <c r="R16" i="3" s="1"/>
  <c r="O24" i="3"/>
  <c r="K24" i="3"/>
  <c r="M24" i="3"/>
  <c r="I24" i="3"/>
  <c r="R24" i="3" s="1"/>
  <c r="O29" i="3"/>
  <c r="K29" i="3"/>
  <c r="M29" i="3"/>
  <c r="I29" i="3"/>
  <c r="R29" i="3" s="1"/>
  <c r="L33" i="3"/>
  <c r="H33" i="3"/>
  <c r="N33" i="3"/>
  <c r="P33" i="3" s="1"/>
  <c r="S33" i="3" s="1"/>
  <c r="J33" i="3"/>
  <c r="M13" i="3"/>
  <c r="I13" i="3"/>
  <c r="R13" i="3" s="1"/>
  <c r="O13" i="3"/>
  <c r="K13" i="3"/>
  <c r="G4" i="3"/>
  <c r="K4" i="3"/>
  <c r="O4" i="3"/>
  <c r="G6" i="3"/>
  <c r="K6" i="3"/>
  <c r="I8" i="3"/>
  <c r="R8" i="3" s="1"/>
  <c r="N8" i="3"/>
  <c r="P8" i="3" s="1"/>
  <c r="S8" i="3" s="1"/>
  <c r="G10" i="3"/>
  <c r="G19" i="3"/>
  <c r="N14" i="3"/>
  <c r="P14" i="3" s="1"/>
  <c r="S14" i="3" s="1"/>
  <c r="J14" i="3"/>
  <c r="L16" i="3"/>
  <c r="H16" i="3"/>
  <c r="N16" i="3"/>
  <c r="P16" i="3" s="1"/>
  <c r="J16" i="3"/>
  <c r="O26" i="3"/>
  <c r="K26" i="3"/>
  <c r="M26" i="3"/>
  <c r="I26" i="3"/>
  <c r="R26" i="3" s="1"/>
  <c r="L29" i="3"/>
  <c r="H29" i="3"/>
  <c r="N29" i="3"/>
  <c r="P29" i="3" s="1"/>
  <c r="S29" i="3" s="1"/>
  <c r="J29" i="3"/>
  <c r="L31" i="3"/>
  <c r="H31" i="3"/>
  <c r="N31" i="3"/>
  <c r="P31" i="3" s="1"/>
  <c r="S31" i="3" s="1"/>
  <c r="J31" i="3"/>
  <c r="D11" i="3"/>
  <c r="J5" i="3"/>
  <c r="J7" i="3"/>
  <c r="J8" i="3"/>
  <c r="N9" i="3"/>
  <c r="P9" i="3" s="1"/>
  <c r="S9" i="3" s="1"/>
  <c r="J9" i="3"/>
  <c r="O9" i="3"/>
  <c r="O10" i="3"/>
  <c r="K10" i="3"/>
  <c r="H14" i="3"/>
  <c r="O18" i="3"/>
  <c r="K18" i="3"/>
  <c r="M18" i="3"/>
  <c r="I18" i="3"/>
  <c r="R18" i="3" s="1"/>
  <c r="O31" i="3"/>
  <c r="K31" i="3"/>
  <c r="M31" i="3"/>
  <c r="I31" i="3"/>
  <c r="R31" i="3" s="1"/>
  <c r="K15" i="3"/>
  <c r="O15" i="3"/>
  <c r="K17" i="3"/>
  <c r="O17" i="3"/>
  <c r="H22" i="3"/>
  <c r="L22" i="3"/>
  <c r="H24" i="3"/>
  <c r="L24" i="3"/>
  <c r="H26" i="3"/>
  <c r="L26" i="3"/>
  <c r="K30" i="3"/>
  <c r="O30" i="3"/>
  <c r="K32" i="3"/>
  <c r="O32" i="3"/>
  <c r="F34" i="3"/>
  <c r="H13" i="3"/>
  <c r="H15" i="3"/>
  <c r="G21" i="3"/>
  <c r="K21" i="3"/>
  <c r="G23" i="3"/>
  <c r="K23" i="3"/>
  <c r="G25" i="3"/>
  <c r="K25" i="3"/>
  <c r="H30" i="3"/>
  <c r="H32" i="3"/>
  <c r="G12" i="3"/>
  <c r="I15" i="3"/>
  <c r="R15" i="3" s="1"/>
  <c r="M15" i="3"/>
  <c r="I17" i="3"/>
  <c r="R17" i="3" s="1"/>
  <c r="M17" i="3"/>
  <c r="F20" i="3"/>
  <c r="J22" i="3"/>
  <c r="J24" i="3"/>
  <c r="J26" i="3"/>
  <c r="I28" i="3"/>
  <c r="R28" i="3" s="1"/>
  <c r="M28" i="3"/>
  <c r="I30" i="3"/>
  <c r="R30" i="3" s="1"/>
  <c r="M30" i="3"/>
  <c r="I32" i="3"/>
  <c r="R32" i="3" s="1"/>
  <c r="M32" i="3"/>
  <c r="D11" i="4"/>
  <c r="F4" i="4"/>
  <c r="AN7" i="4"/>
  <c r="E11" i="4"/>
  <c r="AJ4" i="4"/>
  <c r="G4" i="4"/>
  <c r="AL4" i="4"/>
  <c r="AK5" i="4"/>
  <c r="P5" i="4"/>
  <c r="AJ5" i="4"/>
  <c r="G5" i="4"/>
  <c r="AL5" i="4"/>
  <c r="H7" i="4"/>
  <c r="AO7" i="4"/>
  <c r="I9" i="4"/>
  <c r="Q10" i="4"/>
  <c r="M10" i="4"/>
  <c r="I10" i="4"/>
  <c r="O10" i="4"/>
  <c r="K10" i="4"/>
  <c r="Q15" i="4"/>
  <c r="M15" i="4"/>
  <c r="I15" i="4"/>
  <c r="K15" i="4"/>
  <c r="O15" i="4"/>
  <c r="P4" i="4"/>
  <c r="O5" i="4"/>
  <c r="K5" i="4"/>
  <c r="Q7" i="4"/>
  <c r="M7" i="4"/>
  <c r="I7" i="4"/>
  <c r="O8" i="4"/>
  <c r="K8" i="4"/>
  <c r="I5" i="4"/>
  <c r="Q5" i="4"/>
  <c r="Q6" i="4"/>
  <c r="M6" i="4"/>
  <c r="I6" i="4"/>
  <c r="N6" i="4"/>
  <c r="V6" i="4"/>
  <c r="AJ8" i="4"/>
  <c r="G8" i="4"/>
  <c r="M8" i="4"/>
  <c r="AL8" i="4"/>
  <c r="AK9" i="4"/>
  <c r="P9" i="4"/>
  <c r="AJ9" i="4"/>
  <c r="G9" i="4"/>
  <c r="AP6" i="4"/>
  <c r="AO6" i="4"/>
  <c r="L6" i="4"/>
  <c r="AQ7" i="4"/>
  <c r="AM7" i="4"/>
  <c r="AE7" i="4"/>
  <c r="AA7" i="4"/>
  <c r="V7" i="4"/>
  <c r="R7" i="4"/>
  <c r="N7" i="4"/>
  <c r="J7" i="4"/>
  <c r="AP7" i="4"/>
  <c r="O9" i="4"/>
  <c r="K9" i="4"/>
  <c r="O13" i="4"/>
  <c r="K13" i="4"/>
  <c r="M13" i="4"/>
  <c r="Q13" i="4"/>
  <c r="I13" i="4"/>
  <c r="AQ10" i="4"/>
  <c r="Q14" i="4"/>
  <c r="O17" i="4"/>
  <c r="K17" i="4"/>
  <c r="Q22" i="4"/>
  <c r="M22" i="4"/>
  <c r="I22" i="4"/>
  <c r="AJ24" i="4"/>
  <c r="G24" i="4"/>
  <c r="P24" i="4"/>
  <c r="AO26" i="4"/>
  <c r="L26" i="4"/>
  <c r="H26" i="4"/>
  <c r="AN26" i="4"/>
  <c r="AP26" i="4"/>
  <c r="AA26" i="4"/>
  <c r="J26" i="4"/>
  <c r="AM26" i="4"/>
  <c r="AE26" i="4"/>
  <c r="N26" i="4"/>
  <c r="AQ26" i="4"/>
  <c r="V26" i="4"/>
  <c r="F34" i="4"/>
  <c r="Q28" i="4"/>
  <c r="M28" i="4"/>
  <c r="I28" i="4"/>
  <c r="K28" i="4"/>
  <c r="P6" i="4"/>
  <c r="AK6" i="4"/>
  <c r="H10" i="4"/>
  <c r="L10" i="4"/>
  <c r="V10" i="4"/>
  <c r="AM10" i="4"/>
  <c r="G12" i="4"/>
  <c r="AJ13" i="4"/>
  <c r="G13" i="4"/>
  <c r="P13" i="4"/>
  <c r="AL13" i="4"/>
  <c r="G14" i="4"/>
  <c r="M14" i="4"/>
  <c r="J15" i="4"/>
  <c r="W15" i="4"/>
  <c r="Y15" i="4" s="1"/>
  <c r="AF15" i="4"/>
  <c r="AH15" i="4" s="1"/>
  <c r="AM15" i="4"/>
  <c r="AJ17" i="4"/>
  <c r="G17" i="4"/>
  <c r="M17" i="4"/>
  <c r="AL17" i="4"/>
  <c r="AK18" i="4"/>
  <c r="P18" i="4"/>
  <c r="AJ18" i="4"/>
  <c r="G18" i="4"/>
  <c r="AL18" i="4"/>
  <c r="AJ20" i="4"/>
  <c r="G20" i="4"/>
  <c r="E27" i="4"/>
  <c r="AK20" i="4"/>
  <c r="P20" i="4"/>
  <c r="AL20" i="4"/>
  <c r="S21" i="4"/>
  <c r="U21" i="4" s="1"/>
  <c r="AE21" i="4"/>
  <c r="AP21" i="4"/>
  <c r="AG28" i="4"/>
  <c r="AF28" i="4"/>
  <c r="AH28" i="4" s="1"/>
  <c r="AA10" i="4"/>
  <c r="P12" i="4"/>
  <c r="AL12" i="4"/>
  <c r="K14" i="4"/>
  <c r="Q16" i="4"/>
  <c r="M16" i="4"/>
  <c r="I16" i="4"/>
  <c r="K16" i="4"/>
  <c r="O22" i="4"/>
  <c r="AL24" i="4"/>
  <c r="R10" i="4"/>
  <c r="AN10" i="4"/>
  <c r="AJ12" i="4"/>
  <c r="I14" i="4"/>
  <c r="R15" i="4"/>
  <c r="AA15" i="4"/>
  <c r="AQ16" i="4"/>
  <c r="AM16" i="4"/>
  <c r="AE16" i="4"/>
  <c r="AA16" i="4"/>
  <c r="V16" i="4"/>
  <c r="R16" i="4"/>
  <c r="N16" i="4"/>
  <c r="J16" i="4"/>
  <c r="AP16" i="4"/>
  <c r="O16" i="4"/>
  <c r="AN16" i="4"/>
  <c r="P17" i="4"/>
  <c r="O18" i="4"/>
  <c r="K18" i="4"/>
  <c r="E19" i="4"/>
  <c r="F27" i="4"/>
  <c r="O20" i="4"/>
  <c r="K20" i="4"/>
  <c r="I20" i="4"/>
  <c r="M20" i="4"/>
  <c r="Q20" i="4"/>
  <c r="AK25" i="4"/>
  <c r="P25" i="4"/>
  <c r="AJ25" i="4"/>
  <c r="G25" i="4"/>
  <c r="O28" i="4"/>
  <c r="AE10" i="4"/>
  <c r="AO10" i="4"/>
  <c r="D19" i="4"/>
  <c r="F12" i="4"/>
  <c r="AK14" i="4"/>
  <c r="P14" i="4"/>
  <c r="AL14" i="4"/>
  <c r="AP15" i="4"/>
  <c r="AO15" i="4"/>
  <c r="L15" i="4"/>
  <c r="N15" i="4"/>
  <c r="AQ15" i="4"/>
  <c r="I17" i="4"/>
  <c r="Q17" i="4"/>
  <c r="AO21" i="4"/>
  <c r="L21" i="4"/>
  <c r="H21" i="4"/>
  <c r="AM21" i="4"/>
  <c r="V21" i="4"/>
  <c r="AQ21" i="4"/>
  <c r="AA21" i="4"/>
  <c r="J21" i="4"/>
  <c r="K22" i="4"/>
  <c r="Q23" i="4"/>
  <c r="M23" i="4"/>
  <c r="I23" i="4"/>
  <c r="O23" i="4"/>
  <c r="O24" i="4"/>
  <c r="K24" i="4"/>
  <c r="Q24" i="4"/>
  <c r="I24" i="4"/>
  <c r="AK24" i="4"/>
  <c r="R26" i="4"/>
  <c r="Q29" i="4"/>
  <c r="M29" i="4"/>
  <c r="I29" i="4"/>
  <c r="K29" i="4"/>
  <c r="O29" i="4"/>
  <c r="AK21" i="4"/>
  <c r="P21" i="4"/>
  <c r="AL21" i="4"/>
  <c r="AN22" i="4"/>
  <c r="AQ23" i="4"/>
  <c r="AM23" i="4"/>
  <c r="AE23" i="4"/>
  <c r="AA23" i="4"/>
  <c r="V23" i="4"/>
  <c r="R23" i="4"/>
  <c r="N23" i="4"/>
  <c r="J23" i="4"/>
  <c r="AP23" i="4"/>
  <c r="AN23" i="4"/>
  <c r="O25" i="4"/>
  <c r="K25" i="4"/>
  <c r="AP28" i="4"/>
  <c r="AO28" i="4"/>
  <c r="AO34" i="4" s="1"/>
  <c r="L28" i="4"/>
  <c r="G34" i="4"/>
  <c r="O30" i="4"/>
  <c r="K30" i="4"/>
  <c r="Q30" i="4"/>
  <c r="M30" i="4"/>
  <c r="I30" i="4"/>
  <c r="AK31" i="4"/>
  <c r="P31" i="4"/>
  <c r="AJ31" i="4"/>
  <c r="G31" i="4"/>
  <c r="AL31" i="4"/>
  <c r="D27" i="4"/>
  <c r="K21" i="4"/>
  <c r="H22" i="4"/>
  <c r="N22" i="4"/>
  <c r="AE22" i="4"/>
  <c r="H23" i="4"/>
  <c r="AO23" i="4"/>
  <c r="I25" i="4"/>
  <c r="Q25" i="4"/>
  <c r="O26" i="4"/>
  <c r="I26" i="4"/>
  <c r="Q26" i="4"/>
  <c r="N28" i="4"/>
  <c r="V28" i="4"/>
  <c r="AM28" i="4"/>
  <c r="AQ29" i="4"/>
  <c r="AE29" i="4"/>
  <c r="AO29" i="4"/>
  <c r="L29" i="4"/>
  <c r="H29" i="4"/>
  <c r="Q32" i="4"/>
  <c r="M32" i="4"/>
  <c r="I32" i="4"/>
  <c r="O32" i="4"/>
  <c r="K32" i="4"/>
  <c r="Q33" i="4"/>
  <c r="M33" i="4"/>
  <c r="I33" i="4"/>
  <c r="O33" i="4"/>
  <c r="AK26" i="4"/>
  <c r="P26" i="4"/>
  <c r="AJ26" i="4"/>
  <c r="N33" i="4"/>
  <c r="J33" i="4"/>
  <c r="AP33" i="4"/>
  <c r="L33" i="4"/>
  <c r="AL30" i="4"/>
  <c r="AK28" i="4"/>
  <c r="K31" i="4"/>
  <c r="L32" i="4"/>
  <c r="P32" i="4"/>
  <c r="AK32" i="4"/>
  <c r="AO32" i="4"/>
  <c r="E34" i="4"/>
  <c r="G30" i="4"/>
  <c r="AP29" i="4" l="1"/>
  <c r="L20" i="3"/>
  <c r="O11" i="3"/>
  <c r="G34" i="3"/>
  <c r="N34" i="3" s="1"/>
  <c r="P34" i="3" s="1"/>
  <c r="S34" i="3" s="1"/>
  <c r="N28" i="3"/>
  <c r="P28" i="3" s="1"/>
  <c r="S28" i="3" s="1"/>
  <c r="J28" i="3"/>
  <c r="J34" i="3" s="1"/>
  <c r="H32" i="4"/>
  <c r="R22" i="4"/>
  <c r="S22" i="4" s="1"/>
  <c r="U22" i="4" s="1"/>
  <c r="AA33" i="4"/>
  <c r="J29" i="4"/>
  <c r="J28" i="4"/>
  <c r="J34" i="4" s="1"/>
  <c r="L22" i="4"/>
  <c r="AA6" i="4"/>
  <c r="H28" i="3"/>
  <c r="H34" i="3" s="1"/>
  <c r="H20" i="3"/>
  <c r="S16" i="3"/>
  <c r="L16" i="4"/>
  <c r="H16" i="4"/>
  <c r="AO16" i="4"/>
  <c r="AE33" i="4"/>
  <c r="AG33" i="4" s="1"/>
  <c r="N29" i="4"/>
  <c r="AN28" i="4"/>
  <c r="AN34" i="4" s="1"/>
  <c r="AO22" i="4"/>
  <c r="R6" i="4"/>
  <c r="T6" i="4" s="1"/>
  <c r="AN6" i="4"/>
  <c r="N20" i="3"/>
  <c r="P20" i="3" s="1"/>
  <c r="S20" i="3" s="1"/>
  <c r="P27" i="8"/>
  <c r="R33" i="4"/>
  <c r="V33" i="4"/>
  <c r="AM33" i="4"/>
  <c r="R29" i="4"/>
  <c r="R28" i="4"/>
  <c r="T28" i="4" s="1"/>
  <c r="J6" i="4"/>
  <c r="AQ33" i="4"/>
  <c r="V29" i="4"/>
  <c r="AA28" i="4"/>
  <c r="AC28" i="4" s="1"/>
  <c r="O28" i="3"/>
  <c r="M11" i="8"/>
  <c r="O11" i="8"/>
  <c r="O27" i="8"/>
  <c r="M27" i="8"/>
  <c r="AQ6" i="4"/>
  <c r="H33" i="4"/>
  <c r="AA29" i="4"/>
  <c r="AQ28" i="4"/>
  <c r="AQ34" i="4" s="1"/>
  <c r="I11" i="3"/>
  <c r="R11" i="3" s="1"/>
  <c r="R7" i="3"/>
  <c r="P19" i="8"/>
  <c r="AA22" i="4"/>
  <c r="V22" i="4"/>
  <c r="J22" i="4"/>
  <c r="AM22" i="4"/>
  <c r="AP32" i="4"/>
  <c r="AQ32" i="4"/>
  <c r="AM32" i="4"/>
  <c r="AE32" i="4"/>
  <c r="AA32" i="4"/>
  <c r="V32" i="4"/>
  <c r="R32" i="4"/>
  <c r="N32" i="4"/>
  <c r="J32" i="4"/>
  <c r="L17" i="3"/>
  <c r="N17" i="3"/>
  <c r="P17" i="3" s="1"/>
  <c r="S17" i="3" s="1"/>
  <c r="J17" i="3"/>
  <c r="AO33" i="4"/>
  <c r="AM29" i="4"/>
  <c r="AM34" i="4" s="1"/>
  <c r="AQ22" i="4"/>
  <c r="H28" i="4"/>
  <c r="H34" i="4" s="1"/>
  <c r="H6" i="4"/>
  <c r="AE6" i="4"/>
  <c r="AI6" i="4" s="1"/>
  <c r="P11" i="8"/>
  <c r="H17" i="3"/>
  <c r="N12" i="3"/>
  <c r="P12" i="3" s="1"/>
  <c r="S12" i="3" s="1"/>
  <c r="J12" i="3"/>
  <c r="H12" i="3"/>
  <c r="L12" i="3"/>
  <c r="L23" i="3"/>
  <c r="H23" i="3"/>
  <c r="N23" i="3"/>
  <c r="P23" i="3" s="1"/>
  <c r="S23" i="3" s="1"/>
  <c r="J23" i="3"/>
  <c r="L19" i="3"/>
  <c r="H19" i="3"/>
  <c r="N19" i="3"/>
  <c r="P19" i="3" s="1"/>
  <c r="S19" i="3" s="1"/>
  <c r="J19" i="3"/>
  <c r="K11" i="3"/>
  <c r="O12" i="3"/>
  <c r="K12" i="3"/>
  <c r="F19" i="3"/>
  <c r="M12" i="3"/>
  <c r="I12" i="3"/>
  <c r="R12" i="3" s="1"/>
  <c r="O20" i="3"/>
  <c r="K20" i="3"/>
  <c r="F27" i="3"/>
  <c r="M20" i="3"/>
  <c r="I20" i="3"/>
  <c r="R20" i="3" s="1"/>
  <c r="L6" i="3"/>
  <c r="H6" i="3"/>
  <c r="N6" i="3"/>
  <c r="P6" i="3" s="1"/>
  <c r="S6" i="3" s="1"/>
  <c r="J6" i="3"/>
  <c r="L25" i="3"/>
  <c r="H25" i="3"/>
  <c r="N25" i="3"/>
  <c r="P25" i="3" s="1"/>
  <c r="S25" i="3" s="1"/>
  <c r="J25" i="3"/>
  <c r="L21" i="3"/>
  <c r="L27" i="3" s="1"/>
  <c r="H21" i="3"/>
  <c r="N21" i="3"/>
  <c r="P21" i="3" s="1"/>
  <c r="S21" i="3" s="1"/>
  <c r="J21" i="3"/>
  <c r="M34" i="3"/>
  <c r="I34" i="3"/>
  <c r="R34" i="3" s="1"/>
  <c r="O34" i="3"/>
  <c r="K34" i="3"/>
  <c r="L10" i="3"/>
  <c r="H10" i="3"/>
  <c r="N10" i="3"/>
  <c r="P10" i="3" s="1"/>
  <c r="S10" i="3" s="1"/>
  <c r="J10" i="3"/>
  <c r="G11" i="3"/>
  <c r="L4" i="3"/>
  <c r="H4" i="3"/>
  <c r="H11" i="3" s="1"/>
  <c r="N4" i="3"/>
  <c r="P4" i="3" s="1"/>
  <c r="S4" i="3" s="1"/>
  <c r="J4" i="3"/>
  <c r="G27" i="3"/>
  <c r="N27" i="3" s="1"/>
  <c r="P27" i="3" s="1"/>
  <c r="S27" i="3" s="1"/>
  <c r="AC21" i="4"/>
  <c r="AB21" i="4"/>
  <c r="AD21" i="4" s="1"/>
  <c r="AI21" i="4"/>
  <c r="AL19" i="4"/>
  <c r="P19" i="4"/>
  <c r="AK19" i="4"/>
  <c r="G19" i="4"/>
  <c r="AJ19" i="4"/>
  <c r="AG16" i="4"/>
  <c r="AF16" i="4"/>
  <c r="AH16" i="4" s="1"/>
  <c r="AK27" i="4"/>
  <c r="P27" i="4"/>
  <c r="AJ27" i="4"/>
  <c r="AL27" i="4"/>
  <c r="X10" i="4"/>
  <c r="W10" i="4"/>
  <c r="Y10" i="4" s="1"/>
  <c r="AC26" i="4"/>
  <c r="AB26" i="4"/>
  <c r="AD26" i="4" s="1"/>
  <c r="AI26" i="4"/>
  <c r="AC6" i="4"/>
  <c r="AB6" i="4"/>
  <c r="AD6" i="4" s="1"/>
  <c r="AO5" i="4"/>
  <c r="L5" i="4"/>
  <c r="H5" i="4"/>
  <c r="AN5" i="4"/>
  <c r="AP5" i="4"/>
  <c r="AM5" i="4"/>
  <c r="AE5" i="4"/>
  <c r="N5" i="4"/>
  <c r="V5" i="4"/>
  <c r="AQ5" i="4"/>
  <c r="AA5" i="4"/>
  <c r="R5" i="4"/>
  <c r="J5" i="4"/>
  <c r="AE34" i="4"/>
  <c r="AA34" i="4"/>
  <c r="V34" i="4"/>
  <c r="R34" i="4"/>
  <c r="N34" i="4"/>
  <c r="AP34" i="4"/>
  <c r="AO14" i="4"/>
  <c r="L14" i="4"/>
  <c r="H14" i="4"/>
  <c r="AQ14" i="4"/>
  <c r="AA14" i="4"/>
  <c r="J14" i="4"/>
  <c r="AP14" i="4"/>
  <c r="AE14" i="4"/>
  <c r="N14" i="4"/>
  <c r="V14" i="4"/>
  <c r="AN14" i="4"/>
  <c r="R14" i="4"/>
  <c r="AM14" i="4"/>
  <c r="Q34" i="4"/>
  <c r="M34" i="4"/>
  <c r="I34" i="4"/>
  <c r="O34" i="4"/>
  <c r="K34" i="4"/>
  <c r="AG26" i="4"/>
  <c r="AF26" i="4"/>
  <c r="AH26" i="4" s="1"/>
  <c r="X7" i="4"/>
  <c r="W7" i="4"/>
  <c r="Y7" i="4" s="1"/>
  <c r="AN4" i="4"/>
  <c r="G11" i="4"/>
  <c r="AQ4" i="4"/>
  <c r="AM4" i="4"/>
  <c r="AE4" i="4"/>
  <c r="AA4" i="4"/>
  <c r="V4" i="4"/>
  <c r="R4" i="4"/>
  <c r="N4" i="4"/>
  <c r="J4" i="4"/>
  <c r="AP4" i="4"/>
  <c r="H4" i="4"/>
  <c r="AO4" i="4"/>
  <c r="L4" i="4"/>
  <c r="AI33" i="4"/>
  <c r="AC33" i="4"/>
  <c r="AB33" i="4"/>
  <c r="AD33" i="4" s="1"/>
  <c r="AI29" i="4"/>
  <c r="AC29" i="4"/>
  <c r="AB29" i="4"/>
  <c r="AD29" i="4" s="1"/>
  <c r="T23" i="4"/>
  <c r="S23" i="4"/>
  <c r="U23" i="4" s="1"/>
  <c r="AF10" i="4"/>
  <c r="AH10" i="4" s="1"/>
  <c r="AG10" i="4"/>
  <c r="T15" i="4"/>
  <c r="S15" i="4"/>
  <c r="U15" i="4" s="1"/>
  <c r="AO18" i="4"/>
  <c r="L18" i="4"/>
  <c r="H18" i="4"/>
  <c r="AN18" i="4"/>
  <c r="AP18" i="4"/>
  <c r="AM18" i="4"/>
  <c r="AE18" i="4"/>
  <c r="V18" i="4"/>
  <c r="N18" i="4"/>
  <c r="J18" i="4"/>
  <c r="AQ18" i="4"/>
  <c r="AA18" i="4"/>
  <c r="R18" i="4"/>
  <c r="AN8" i="4"/>
  <c r="AQ8" i="4"/>
  <c r="AM8" i="4"/>
  <c r="AE8" i="4"/>
  <c r="AA8" i="4"/>
  <c r="V8" i="4"/>
  <c r="R8" i="4"/>
  <c r="N8" i="4"/>
  <c r="J8" i="4"/>
  <c r="H8" i="4"/>
  <c r="L8" i="4"/>
  <c r="AP8" i="4"/>
  <c r="AO8" i="4"/>
  <c r="X28" i="4"/>
  <c r="W28" i="4"/>
  <c r="Y28" i="4" s="1"/>
  <c r="F19" i="4"/>
  <c r="O12" i="4"/>
  <c r="I12" i="4"/>
  <c r="M12" i="4"/>
  <c r="Q12" i="4"/>
  <c r="K12" i="4"/>
  <c r="T29" i="4"/>
  <c r="S29" i="4"/>
  <c r="U29" i="4" s="1"/>
  <c r="X16" i="4"/>
  <c r="W16" i="4"/>
  <c r="Y16" i="4" s="1"/>
  <c r="AI10" i="4"/>
  <c r="AC10" i="4"/>
  <c r="AB10" i="4"/>
  <c r="AD10" i="4" s="1"/>
  <c r="AN17" i="4"/>
  <c r="AQ17" i="4"/>
  <c r="AM17" i="4"/>
  <c r="AE17" i="4"/>
  <c r="AA17" i="4"/>
  <c r="V17" i="4"/>
  <c r="R17" i="4"/>
  <c r="N17" i="4"/>
  <c r="J17" i="4"/>
  <c r="AP17" i="4"/>
  <c r="AO17" i="4"/>
  <c r="H17" i="4"/>
  <c r="L17" i="4"/>
  <c r="X26" i="4"/>
  <c r="W26" i="4"/>
  <c r="Y26" i="4" s="1"/>
  <c r="AI7" i="4"/>
  <c r="AC7" i="4"/>
  <c r="AB7" i="4"/>
  <c r="AD7" i="4" s="1"/>
  <c r="AO9" i="4"/>
  <c r="L9" i="4"/>
  <c r="H9" i="4"/>
  <c r="AQ9" i="4"/>
  <c r="AM9" i="4"/>
  <c r="AE9" i="4"/>
  <c r="AA9" i="4"/>
  <c r="V9" i="4"/>
  <c r="AN9" i="4"/>
  <c r="R9" i="4"/>
  <c r="AP9" i="4"/>
  <c r="J9" i="4"/>
  <c r="N9" i="4"/>
  <c r="F11" i="4"/>
  <c r="O4" i="4"/>
  <c r="K4" i="4"/>
  <c r="K11" i="4" s="1"/>
  <c r="Q4" i="4"/>
  <c r="I4" i="4"/>
  <c r="I11" i="4" s="1"/>
  <c r="M4" i="4"/>
  <c r="S10" i="4"/>
  <c r="U10" i="4" s="1"/>
  <c r="T10" i="4"/>
  <c r="AN13" i="4"/>
  <c r="AO13" i="4"/>
  <c r="R13" i="4"/>
  <c r="H13" i="4"/>
  <c r="AM13" i="4"/>
  <c r="V13" i="4"/>
  <c r="L13" i="4"/>
  <c r="AP13" i="4"/>
  <c r="AQ13" i="4"/>
  <c r="AA13" i="4"/>
  <c r="J13" i="4"/>
  <c r="AE13" i="4"/>
  <c r="N13" i="4"/>
  <c r="T7" i="4"/>
  <c r="S7" i="4"/>
  <c r="U7" i="4" s="1"/>
  <c r="AN30" i="4"/>
  <c r="AQ30" i="4"/>
  <c r="AM30" i="4"/>
  <c r="AE30" i="4"/>
  <c r="AA30" i="4"/>
  <c r="V30" i="4"/>
  <c r="R30" i="4"/>
  <c r="N30" i="4"/>
  <c r="J30" i="4"/>
  <c r="AP30" i="4"/>
  <c r="AO30" i="4"/>
  <c r="H30" i="4"/>
  <c r="L30" i="4"/>
  <c r="AG29" i="4"/>
  <c r="AF29" i="4"/>
  <c r="AH29" i="4" s="1"/>
  <c r="X23" i="4"/>
  <c r="W23" i="4"/>
  <c r="Y23" i="4" s="1"/>
  <c r="T16" i="4"/>
  <c r="S16" i="4"/>
  <c r="U16" i="4" s="1"/>
  <c r="G27" i="4"/>
  <c r="AN20" i="4"/>
  <c r="AP20" i="4"/>
  <c r="AE20" i="4"/>
  <c r="N20" i="4"/>
  <c r="AO20" i="4"/>
  <c r="R20" i="4"/>
  <c r="H20" i="4"/>
  <c r="AQ20" i="4"/>
  <c r="J20" i="4"/>
  <c r="AM20" i="4"/>
  <c r="L20" i="4"/>
  <c r="AA20" i="4"/>
  <c r="V20" i="4"/>
  <c r="AL34" i="4"/>
  <c r="AK34" i="4"/>
  <c r="P34" i="4"/>
  <c r="AJ34" i="4"/>
  <c r="T33" i="4"/>
  <c r="S33" i="4"/>
  <c r="U33" i="4" s="1"/>
  <c r="AI23" i="4"/>
  <c r="AB23" i="4"/>
  <c r="AD23" i="4" s="1"/>
  <c r="AC23" i="4"/>
  <c r="T26" i="4"/>
  <c r="S26" i="4"/>
  <c r="U26" i="4" s="1"/>
  <c r="X21" i="4"/>
  <c r="W21" i="4"/>
  <c r="Y21" i="4" s="1"/>
  <c r="AO25" i="4"/>
  <c r="L25" i="4"/>
  <c r="H25" i="4"/>
  <c r="AN25" i="4"/>
  <c r="AP25" i="4"/>
  <c r="AM25" i="4"/>
  <c r="AE25" i="4"/>
  <c r="V25" i="4"/>
  <c r="N25" i="4"/>
  <c r="R25" i="4"/>
  <c r="AQ25" i="4"/>
  <c r="AA25" i="4"/>
  <c r="J25" i="4"/>
  <c r="AQ12" i="4"/>
  <c r="AM12" i="4"/>
  <c r="AE12" i="4"/>
  <c r="AA12" i="4"/>
  <c r="V12" i="4"/>
  <c r="R12" i="4"/>
  <c r="N12" i="4"/>
  <c r="J12" i="4"/>
  <c r="AP12" i="4"/>
  <c r="AO12" i="4"/>
  <c r="H12" i="4"/>
  <c r="AN12" i="4"/>
  <c r="L12" i="4"/>
  <c r="X33" i="4"/>
  <c r="W33" i="4"/>
  <c r="Y33" i="4" s="1"/>
  <c r="X29" i="4"/>
  <c r="W29" i="4"/>
  <c r="Y29" i="4" s="1"/>
  <c r="AG22" i="4"/>
  <c r="AF22" i="4"/>
  <c r="AH22" i="4" s="1"/>
  <c r="AO31" i="4"/>
  <c r="L31" i="4"/>
  <c r="H31" i="4"/>
  <c r="AN31" i="4"/>
  <c r="AQ31" i="4"/>
  <c r="AM31" i="4"/>
  <c r="AE31" i="4"/>
  <c r="AA31" i="4"/>
  <c r="V31" i="4"/>
  <c r="R31" i="4"/>
  <c r="N31" i="4"/>
  <c r="J31" i="4"/>
  <c r="AP31" i="4"/>
  <c r="L34" i="4"/>
  <c r="AG23" i="4"/>
  <c r="AF23" i="4"/>
  <c r="AH23" i="4" s="1"/>
  <c r="T22" i="4"/>
  <c r="O27" i="4"/>
  <c r="K27" i="4"/>
  <c r="M27" i="4"/>
  <c r="Q27" i="4"/>
  <c r="I27" i="4"/>
  <c r="AI16" i="4"/>
  <c r="AB16" i="4"/>
  <c r="AD16" i="4" s="1"/>
  <c r="AC16" i="4"/>
  <c r="AC15" i="4"/>
  <c r="AB15" i="4"/>
  <c r="AD15" i="4" s="1"/>
  <c r="AI15" i="4"/>
  <c r="AG21" i="4"/>
  <c r="AF21" i="4"/>
  <c r="AH21" i="4" s="1"/>
  <c r="AN24" i="4"/>
  <c r="AQ24" i="4"/>
  <c r="AM24" i="4"/>
  <c r="AE24" i="4"/>
  <c r="AA24" i="4"/>
  <c r="V24" i="4"/>
  <c r="R24" i="4"/>
  <c r="N24" i="4"/>
  <c r="J24" i="4"/>
  <c r="AP24" i="4"/>
  <c r="AO24" i="4"/>
  <c r="H24" i="4"/>
  <c r="L24" i="4"/>
  <c r="AG7" i="4"/>
  <c r="AF7" i="4"/>
  <c r="AH7" i="4" s="1"/>
  <c r="X6" i="4"/>
  <c r="W6" i="4"/>
  <c r="Y6" i="4" s="1"/>
  <c r="AL11" i="4"/>
  <c r="P11" i="4"/>
  <c r="AK11" i="4"/>
  <c r="AJ11" i="4"/>
  <c r="L27" i="4" l="1"/>
  <c r="H27" i="3"/>
  <c r="AB32" i="4"/>
  <c r="AD32" i="4" s="1"/>
  <c r="AI32" i="4"/>
  <c r="AC32" i="4"/>
  <c r="AG32" i="4"/>
  <c r="AF32" i="4"/>
  <c r="AH32" i="4" s="1"/>
  <c r="J27" i="4"/>
  <c r="S6" i="4"/>
  <c r="U6" i="4" s="1"/>
  <c r="X32" i="4"/>
  <c r="W32" i="4"/>
  <c r="Y32" i="4" s="1"/>
  <c r="H27" i="4"/>
  <c r="J11" i="4"/>
  <c r="AO27" i="4"/>
  <c r="AF6" i="4"/>
  <c r="AH6" i="4" s="1"/>
  <c r="AG6" i="4"/>
  <c r="X22" i="4"/>
  <c r="W22" i="4"/>
  <c r="Y22" i="4" s="1"/>
  <c r="AB28" i="4"/>
  <c r="AD28" i="4" s="1"/>
  <c r="S28" i="4"/>
  <c r="U28" i="4" s="1"/>
  <c r="AF33" i="4"/>
  <c r="AH33" i="4" s="1"/>
  <c r="AI22" i="4"/>
  <c r="AC22" i="4"/>
  <c r="AB22" i="4"/>
  <c r="AD22" i="4" s="1"/>
  <c r="AI28" i="4"/>
  <c r="J27" i="3"/>
  <c r="T32" i="4"/>
  <c r="S32" i="4"/>
  <c r="U32" i="4" s="1"/>
  <c r="O27" i="3"/>
  <c r="K27" i="3"/>
  <c r="M27" i="3"/>
  <c r="I27" i="3"/>
  <c r="R27" i="3" s="1"/>
  <c r="J11" i="3"/>
  <c r="L11" i="3"/>
  <c r="N11" i="3"/>
  <c r="P11" i="3" s="1"/>
  <c r="S11" i="3" s="1"/>
  <c r="M19" i="3"/>
  <c r="I19" i="3"/>
  <c r="R19" i="3" s="1"/>
  <c r="O19" i="3"/>
  <c r="K19" i="3"/>
  <c r="AC31" i="4"/>
  <c r="AB31" i="4"/>
  <c r="AD31" i="4" s="1"/>
  <c r="AI31" i="4"/>
  <c r="AC25" i="4"/>
  <c r="AB25" i="4"/>
  <c r="AD25" i="4" s="1"/>
  <c r="AI25" i="4"/>
  <c r="S30" i="4"/>
  <c r="U30" i="4" s="1"/>
  <c r="T30" i="4"/>
  <c r="W13" i="4"/>
  <c r="Y13" i="4" s="1"/>
  <c r="X13" i="4"/>
  <c r="S17" i="4"/>
  <c r="U17" i="4" s="1"/>
  <c r="T17" i="4"/>
  <c r="S8" i="4"/>
  <c r="U8" i="4" s="1"/>
  <c r="T8" i="4"/>
  <c r="AC18" i="4"/>
  <c r="AB18" i="4"/>
  <c r="AD18" i="4" s="1"/>
  <c r="AI18" i="4"/>
  <c r="X18" i="4"/>
  <c r="W18" i="4"/>
  <c r="Y18" i="4" s="1"/>
  <c r="AB4" i="4"/>
  <c r="AD4" i="4" s="1"/>
  <c r="AI4" i="4"/>
  <c r="AC4" i="4"/>
  <c r="AP11" i="4"/>
  <c r="AM11" i="4"/>
  <c r="V11" i="4"/>
  <c r="AQ11" i="4"/>
  <c r="AA11" i="4"/>
  <c r="R11" i="4"/>
  <c r="AO11" i="4"/>
  <c r="AE11" i="4"/>
  <c r="N11" i="4"/>
  <c r="AN11" i="4"/>
  <c r="L11" i="4"/>
  <c r="X14" i="4"/>
  <c r="W14" i="4"/>
  <c r="Y14" i="4" s="1"/>
  <c r="T34" i="4"/>
  <c r="S34" i="4"/>
  <c r="U34" i="4" s="1"/>
  <c r="X5" i="4"/>
  <c r="W5" i="4"/>
  <c r="Y5" i="4" s="1"/>
  <c r="AQ19" i="4"/>
  <c r="AM19" i="4"/>
  <c r="L19" i="4"/>
  <c r="H19" i="4"/>
  <c r="AP19" i="4"/>
  <c r="AO19" i="4"/>
  <c r="AE19" i="4"/>
  <c r="V19" i="4"/>
  <c r="N19" i="4"/>
  <c r="AN19" i="4"/>
  <c r="AA19" i="4"/>
  <c r="R19" i="4"/>
  <c r="J19" i="4"/>
  <c r="AB24" i="4"/>
  <c r="AD24" i="4" s="1"/>
  <c r="AI24" i="4"/>
  <c r="AC24" i="4"/>
  <c r="AG31" i="4"/>
  <c r="AF31" i="4"/>
  <c r="AH31" i="4" s="1"/>
  <c r="T12" i="4"/>
  <c r="S12" i="4"/>
  <c r="U12" i="4" s="1"/>
  <c r="AG25" i="4"/>
  <c r="AF25" i="4"/>
  <c r="AH25" i="4" s="1"/>
  <c r="AM27" i="4"/>
  <c r="S20" i="4"/>
  <c r="U20" i="4" s="1"/>
  <c r="T20" i="4"/>
  <c r="W30" i="4"/>
  <c r="Y30" i="4" s="1"/>
  <c r="X30" i="4"/>
  <c r="Q11" i="4"/>
  <c r="M11" i="4"/>
  <c r="O11" i="4"/>
  <c r="X9" i="4"/>
  <c r="W9" i="4"/>
  <c r="Y9" i="4" s="1"/>
  <c r="W17" i="4"/>
  <c r="Y17" i="4" s="1"/>
  <c r="X17" i="4"/>
  <c r="O19" i="4"/>
  <c r="K19" i="4"/>
  <c r="M19" i="4"/>
  <c r="I19" i="4"/>
  <c r="Q19" i="4"/>
  <c r="W8" i="4"/>
  <c r="Y8" i="4" s="1"/>
  <c r="X8" i="4"/>
  <c r="AG18" i="4"/>
  <c r="AF18" i="4"/>
  <c r="AH18" i="4" s="1"/>
  <c r="AF4" i="4"/>
  <c r="AH4" i="4" s="1"/>
  <c r="AG4" i="4"/>
  <c r="AC14" i="4"/>
  <c r="AI14" i="4"/>
  <c r="AB14" i="4"/>
  <c r="AD14" i="4" s="1"/>
  <c r="X34" i="4"/>
  <c r="W34" i="4"/>
  <c r="Y34" i="4" s="1"/>
  <c r="T5" i="4"/>
  <c r="S5" i="4"/>
  <c r="U5" i="4" s="1"/>
  <c r="X25" i="4"/>
  <c r="W25" i="4"/>
  <c r="Y25" i="4" s="1"/>
  <c r="AF24" i="4"/>
  <c r="AH24" i="4" s="1"/>
  <c r="AG24" i="4"/>
  <c r="AN27" i="4"/>
  <c r="AB30" i="4"/>
  <c r="AD30" i="4" s="1"/>
  <c r="AI30" i="4"/>
  <c r="AC30" i="4"/>
  <c r="AF13" i="4"/>
  <c r="AH13" i="4" s="1"/>
  <c r="AG13" i="4"/>
  <c r="AC9" i="4"/>
  <c r="AI9" i="4"/>
  <c r="AB9" i="4"/>
  <c r="AD9" i="4" s="1"/>
  <c r="AB17" i="4"/>
  <c r="AD17" i="4" s="1"/>
  <c r="AI17" i="4"/>
  <c r="AC17" i="4"/>
  <c r="AB8" i="4"/>
  <c r="AD8" i="4" s="1"/>
  <c r="AI8" i="4"/>
  <c r="AC8" i="4"/>
  <c r="H11" i="4"/>
  <c r="S4" i="4"/>
  <c r="U4" i="4" s="1"/>
  <c r="T4" i="4"/>
  <c r="T14" i="4"/>
  <c r="S14" i="4"/>
  <c r="U14" i="4" s="1"/>
  <c r="AG14" i="4"/>
  <c r="AF14" i="4"/>
  <c r="AH14" i="4" s="1"/>
  <c r="AI34" i="4"/>
  <c r="AC34" i="4"/>
  <c r="AB34" i="4"/>
  <c r="AD34" i="4" s="1"/>
  <c r="AC5" i="4"/>
  <c r="AB5" i="4"/>
  <c r="AD5" i="4" s="1"/>
  <c r="AI5" i="4"/>
  <c r="AG5" i="4"/>
  <c r="AF5" i="4"/>
  <c r="AH5" i="4" s="1"/>
  <c r="W24" i="4"/>
  <c r="Y24" i="4" s="1"/>
  <c r="X24" i="4"/>
  <c r="AF12" i="4"/>
  <c r="AH12" i="4" s="1"/>
  <c r="AG12" i="4"/>
  <c r="AF20" i="4"/>
  <c r="AH20" i="4" s="1"/>
  <c r="AG20" i="4"/>
  <c r="AB13" i="4"/>
  <c r="AD13" i="4" s="1"/>
  <c r="AI13" i="4"/>
  <c r="AC13" i="4"/>
  <c r="T31" i="4"/>
  <c r="S31" i="4"/>
  <c r="U31" i="4" s="1"/>
  <c r="X12" i="4"/>
  <c r="W12" i="4"/>
  <c r="Y12" i="4" s="1"/>
  <c r="T25" i="4"/>
  <c r="S25" i="4"/>
  <c r="U25" i="4" s="1"/>
  <c r="W20" i="4"/>
  <c r="Y20" i="4" s="1"/>
  <c r="X20" i="4"/>
  <c r="S24" i="4"/>
  <c r="U24" i="4" s="1"/>
  <c r="T24" i="4"/>
  <c r="X31" i="4"/>
  <c r="W31" i="4"/>
  <c r="Y31" i="4" s="1"/>
  <c r="AI12" i="4"/>
  <c r="AC12" i="4"/>
  <c r="AB12" i="4"/>
  <c r="AD12" i="4" s="1"/>
  <c r="AB20" i="4"/>
  <c r="AD20" i="4" s="1"/>
  <c r="AI20" i="4"/>
  <c r="AC20" i="4"/>
  <c r="AQ27" i="4"/>
  <c r="AE27" i="4"/>
  <c r="V27" i="4"/>
  <c r="N27" i="4"/>
  <c r="AA27" i="4"/>
  <c r="R27" i="4"/>
  <c r="AP27" i="4"/>
  <c r="AF30" i="4"/>
  <c r="AH30" i="4" s="1"/>
  <c r="AG30" i="4"/>
  <c r="S13" i="4"/>
  <c r="U13" i="4" s="1"/>
  <c r="T13" i="4"/>
  <c r="T9" i="4"/>
  <c r="S9" i="4"/>
  <c r="U9" i="4" s="1"/>
  <c r="AG9" i="4"/>
  <c r="AF9" i="4"/>
  <c r="AH9" i="4" s="1"/>
  <c r="AF17" i="4"/>
  <c r="AH17" i="4" s="1"/>
  <c r="AG17" i="4"/>
  <c r="AF8" i="4"/>
  <c r="AH8" i="4" s="1"/>
  <c r="AG8" i="4"/>
  <c r="T18" i="4"/>
  <c r="S18" i="4"/>
  <c r="U18" i="4" s="1"/>
  <c r="W4" i="4"/>
  <c r="Y4" i="4" s="1"/>
  <c r="X4" i="4"/>
  <c r="AG34" i="4"/>
  <c r="AF34" i="4"/>
  <c r="AH34" i="4" s="1"/>
  <c r="Z4" i="4" l="1"/>
  <c r="T27" i="4"/>
  <c r="S27" i="4"/>
  <c r="U27" i="4" s="1"/>
  <c r="AC27" i="4"/>
  <c r="AB27" i="4"/>
  <c r="AD27" i="4" s="1"/>
  <c r="AI27" i="4"/>
  <c r="T11" i="4"/>
  <c r="S11" i="4"/>
  <c r="U11" i="4" s="1"/>
  <c r="X27" i="4"/>
  <c r="W27" i="4"/>
  <c r="Y27" i="4" s="1"/>
  <c r="T19" i="4"/>
  <c r="S19" i="4"/>
  <c r="U19" i="4" s="1"/>
  <c r="X19" i="4"/>
  <c r="W19" i="4"/>
  <c r="Y19" i="4" s="1"/>
  <c r="AB11" i="4"/>
  <c r="AD11" i="4" s="1"/>
  <c r="AC11" i="4"/>
  <c r="AI11" i="4"/>
  <c r="AG27" i="4"/>
  <c r="AF27" i="4"/>
  <c r="AH27" i="4" s="1"/>
  <c r="AI19" i="4"/>
  <c r="AC19" i="4"/>
  <c r="AB19" i="4"/>
  <c r="AD19" i="4" s="1"/>
  <c r="AG19" i="4"/>
  <c r="AF19" i="4"/>
  <c r="AH19" i="4" s="1"/>
  <c r="AG11" i="4"/>
  <c r="AF11" i="4"/>
  <c r="AH11" i="4" s="1"/>
  <c r="X11" i="4"/>
  <c r="W11" i="4"/>
  <c r="Y11" i="4" s="1"/>
  <c r="C34" i="2" l="1"/>
  <c r="E33" i="2"/>
  <c r="AK33" i="2" s="1"/>
  <c r="D33" i="2"/>
  <c r="F33" i="2" s="1"/>
  <c r="E32" i="2"/>
  <c r="AK32" i="2" s="1"/>
  <c r="D32" i="2"/>
  <c r="F32" i="2" s="1"/>
  <c r="E31" i="2"/>
  <c r="AK31" i="2" s="1"/>
  <c r="D31" i="2"/>
  <c r="F31" i="2" s="1"/>
  <c r="E30" i="2"/>
  <c r="AK30" i="2" s="1"/>
  <c r="D30" i="2"/>
  <c r="F30" i="2" s="1"/>
  <c r="E29" i="2"/>
  <c r="AK29" i="2" s="1"/>
  <c r="D29" i="2"/>
  <c r="F29" i="2" s="1"/>
  <c r="E28" i="2"/>
  <c r="AK28" i="2" s="1"/>
  <c r="D28" i="2"/>
  <c r="C27" i="2"/>
  <c r="E26" i="2"/>
  <c r="AK26" i="2" s="1"/>
  <c r="D26" i="2"/>
  <c r="F26" i="2" s="1"/>
  <c r="E25" i="2"/>
  <c r="AK25" i="2" s="1"/>
  <c r="D25" i="2"/>
  <c r="F25" i="2" s="1"/>
  <c r="E24" i="2"/>
  <c r="AK24" i="2" s="1"/>
  <c r="D24" i="2"/>
  <c r="F24" i="2" s="1"/>
  <c r="E23" i="2"/>
  <c r="AK23" i="2" s="1"/>
  <c r="D23" i="2"/>
  <c r="F23" i="2" s="1"/>
  <c r="E22" i="2"/>
  <c r="AK22" i="2" s="1"/>
  <c r="D22" i="2"/>
  <c r="F22" i="2" s="1"/>
  <c r="E21" i="2"/>
  <c r="AK21" i="2" s="1"/>
  <c r="D21" i="2"/>
  <c r="F21" i="2" s="1"/>
  <c r="E20" i="2"/>
  <c r="AK20" i="2" s="1"/>
  <c r="D20" i="2"/>
  <c r="F20" i="2" s="1"/>
  <c r="C19" i="2"/>
  <c r="E18" i="2"/>
  <c r="AK18" i="2" s="1"/>
  <c r="D18" i="2"/>
  <c r="F18" i="2" s="1"/>
  <c r="E17" i="2"/>
  <c r="AK17" i="2" s="1"/>
  <c r="D17" i="2"/>
  <c r="F17" i="2" s="1"/>
  <c r="E16" i="2"/>
  <c r="AK16" i="2" s="1"/>
  <c r="D16" i="2"/>
  <c r="F16" i="2" s="1"/>
  <c r="E15" i="2"/>
  <c r="AK15" i="2" s="1"/>
  <c r="D15" i="2"/>
  <c r="F15" i="2" s="1"/>
  <c r="E14" i="2"/>
  <c r="AK14" i="2" s="1"/>
  <c r="D14" i="2"/>
  <c r="F14" i="2" s="1"/>
  <c r="E13" i="2"/>
  <c r="AK13" i="2" s="1"/>
  <c r="D13" i="2"/>
  <c r="F13" i="2" s="1"/>
  <c r="E12" i="2"/>
  <c r="AK12" i="2" s="1"/>
  <c r="D12" i="2"/>
  <c r="C11" i="2"/>
  <c r="E10" i="2"/>
  <c r="AK10" i="2" s="1"/>
  <c r="D10" i="2"/>
  <c r="F10" i="2" s="1"/>
  <c r="E9" i="2"/>
  <c r="AK9" i="2" s="1"/>
  <c r="D9" i="2"/>
  <c r="F9" i="2" s="1"/>
  <c r="E8" i="2"/>
  <c r="AK8" i="2" s="1"/>
  <c r="D8" i="2"/>
  <c r="F8" i="2" s="1"/>
  <c r="E7" i="2"/>
  <c r="AK7" i="2" s="1"/>
  <c r="D7" i="2"/>
  <c r="F7" i="2" s="1"/>
  <c r="E6" i="2"/>
  <c r="AK6" i="2" s="1"/>
  <c r="D6" i="2"/>
  <c r="F6" i="2" s="1"/>
  <c r="E5" i="2"/>
  <c r="AK5" i="2" s="1"/>
  <c r="D5" i="2"/>
  <c r="F5" i="2" s="1"/>
  <c r="E4" i="2"/>
  <c r="AK4" i="2" s="1"/>
  <c r="D4" i="2"/>
  <c r="F4" i="2" s="1"/>
  <c r="P7" i="2" l="1"/>
  <c r="AJ7" i="2"/>
  <c r="AI7" i="2"/>
  <c r="Q14" i="2"/>
  <c r="I14" i="2"/>
  <c r="K14" i="2"/>
  <c r="M14" i="2"/>
  <c r="O14" i="2"/>
  <c r="Q18" i="2"/>
  <c r="I18" i="2"/>
  <c r="K18" i="2"/>
  <c r="M18" i="2"/>
  <c r="O18" i="2"/>
  <c r="AJ22" i="2"/>
  <c r="P22" i="2"/>
  <c r="AI22" i="2"/>
  <c r="Q29" i="2"/>
  <c r="K29" i="2"/>
  <c r="M29" i="2"/>
  <c r="O29" i="2"/>
  <c r="I29" i="2"/>
  <c r="Q33" i="2"/>
  <c r="I33" i="2"/>
  <c r="M33" i="2"/>
  <c r="K33" i="2"/>
  <c r="O33" i="2"/>
  <c r="Q6" i="2"/>
  <c r="I6" i="2"/>
  <c r="M6" i="2"/>
  <c r="O6" i="2"/>
  <c r="K6" i="2"/>
  <c r="Q10" i="2"/>
  <c r="K10" i="2"/>
  <c r="O10" i="2"/>
  <c r="M10" i="2"/>
  <c r="I10" i="2"/>
  <c r="AI14" i="2"/>
  <c r="P14" i="2"/>
  <c r="AJ14" i="2"/>
  <c r="AI18" i="2"/>
  <c r="P18" i="2"/>
  <c r="AJ18" i="2"/>
  <c r="I23" i="2"/>
  <c r="K23" i="2"/>
  <c r="M23" i="2"/>
  <c r="Q23" i="2"/>
  <c r="O23" i="2"/>
  <c r="AJ29" i="2"/>
  <c r="P29" i="2"/>
  <c r="AI29" i="2"/>
  <c r="P31" i="2"/>
  <c r="AI31" i="2"/>
  <c r="AJ31" i="2"/>
  <c r="AI4" i="2"/>
  <c r="P4" i="2"/>
  <c r="AJ4" i="2"/>
  <c r="AJ6" i="2"/>
  <c r="AI6" i="2"/>
  <c r="P6" i="2"/>
  <c r="P8" i="2"/>
  <c r="AJ8" i="2"/>
  <c r="AI8" i="2"/>
  <c r="AJ10" i="2"/>
  <c r="AI10" i="2"/>
  <c r="P10" i="2"/>
  <c r="Q13" i="2"/>
  <c r="I13" i="2"/>
  <c r="K13" i="2"/>
  <c r="M13" i="2"/>
  <c r="O13" i="2"/>
  <c r="Q15" i="2"/>
  <c r="I15" i="2"/>
  <c r="M15" i="2"/>
  <c r="O15" i="2"/>
  <c r="K15" i="2"/>
  <c r="Q17" i="2"/>
  <c r="I17" i="2"/>
  <c r="K17" i="2"/>
  <c r="M17" i="2"/>
  <c r="O17" i="2"/>
  <c r="AJ21" i="2"/>
  <c r="P21" i="2"/>
  <c r="AI21" i="2"/>
  <c r="P23" i="2"/>
  <c r="AI23" i="2"/>
  <c r="AJ23" i="2"/>
  <c r="AJ25" i="2"/>
  <c r="P25" i="2"/>
  <c r="AI25" i="2"/>
  <c r="I30" i="2"/>
  <c r="K30" i="2"/>
  <c r="Q30" i="2"/>
  <c r="M30" i="2"/>
  <c r="O30" i="2"/>
  <c r="Q32" i="2"/>
  <c r="I32" i="2"/>
  <c r="M32" i="2"/>
  <c r="O32" i="2"/>
  <c r="K32" i="2"/>
  <c r="AI5" i="2"/>
  <c r="P5" i="2"/>
  <c r="AJ5" i="2"/>
  <c r="AI9" i="2"/>
  <c r="P9" i="2"/>
  <c r="AJ9" i="2"/>
  <c r="I16" i="2"/>
  <c r="M16" i="2"/>
  <c r="O16" i="2"/>
  <c r="Q16" i="2"/>
  <c r="K16" i="2"/>
  <c r="AJ20" i="2"/>
  <c r="P20" i="2"/>
  <c r="AI20" i="2"/>
  <c r="AJ24" i="2"/>
  <c r="P24" i="2"/>
  <c r="AI24" i="2"/>
  <c r="AJ26" i="2"/>
  <c r="P26" i="2"/>
  <c r="AI26" i="2"/>
  <c r="I31" i="2"/>
  <c r="K31" i="2"/>
  <c r="Q31" i="2"/>
  <c r="M31" i="2"/>
  <c r="O31" i="2"/>
  <c r="Q4" i="2"/>
  <c r="O4" i="2"/>
  <c r="K4" i="2"/>
  <c r="I4" i="2"/>
  <c r="M4" i="2"/>
  <c r="I8" i="2"/>
  <c r="K8" i="2"/>
  <c r="M8" i="2"/>
  <c r="Q8" i="2"/>
  <c r="O8" i="2"/>
  <c r="P12" i="2"/>
  <c r="AJ12" i="2"/>
  <c r="AI12" i="2"/>
  <c r="P16" i="2"/>
  <c r="AJ16" i="2"/>
  <c r="AI16" i="2"/>
  <c r="Q21" i="2"/>
  <c r="K21" i="2"/>
  <c r="O21" i="2"/>
  <c r="I21" i="2"/>
  <c r="M21" i="2"/>
  <c r="Q25" i="2"/>
  <c r="I25" i="2"/>
  <c r="M25" i="2"/>
  <c r="K25" i="2"/>
  <c r="O25" i="2"/>
  <c r="AJ33" i="2"/>
  <c r="P33" i="2"/>
  <c r="AI33" i="2"/>
  <c r="Q5" i="2"/>
  <c r="I5" i="2"/>
  <c r="K5" i="2"/>
  <c r="M5" i="2"/>
  <c r="O5" i="2"/>
  <c r="Q7" i="2"/>
  <c r="I7" i="2"/>
  <c r="M7" i="2"/>
  <c r="O7" i="2"/>
  <c r="K7" i="2"/>
  <c r="Q9" i="2"/>
  <c r="I9" i="2"/>
  <c r="K9" i="2"/>
  <c r="M9" i="2"/>
  <c r="O9" i="2"/>
  <c r="P13" i="2"/>
  <c r="AJ13" i="2"/>
  <c r="AI13" i="2"/>
  <c r="P15" i="2"/>
  <c r="AJ15" i="2"/>
  <c r="AI15" i="2"/>
  <c r="P17" i="2"/>
  <c r="AJ17" i="2"/>
  <c r="AI17" i="2"/>
  <c r="Q20" i="2"/>
  <c r="K20" i="2"/>
  <c r="O20" i="2"/>
  <c r="M20" i="2"/>
  <c r="I20" i="2"/>
  <c r="I22" i="2"/>
  <c r="K22" i="2"/>
  <c r="M22" i="2"/>
  <c r="Q22" i="2"/>
  <c r="O22" i="2"/>
  <c r="Q24" i="2"/>
  <c r="I24" i="2"/>
  <c r="M24" i="2"/>
  <c r="O24" i="2"/>
  <c r="K24" i="2"/>
  <c r="I26" i="2"/>
  <c r="K26" i="2"/>
  <c r="Q26" i="2"/>
  <c r="O26" i="2"/>
  <c r="M26" i="2"/>
  <c r="AJ28" i="2"/>
  <c r="P28" i="2"/>
  <c r="AI28" i="2"/>
  <c r="AJ30" i="2"/>
  <c r="P30" i="2"/>
  <c r="AI30" i="2"/>
  <c r="AJ32" i="2"/>
  <c r="P32" i="2"/>
  <c r="AI32" i="2"/>
  <c r="G22" i="2"/>
  <c r="G12" i="2"/>
  <c r="G23" i="2"/>
  <c r="G29" i="2"/>
  <c r="G5" i="2"/>
  <c r="D19" i="2"/>
  <c r="G30" i="2"/>
  <c r="G8" i="2"/>
  <c r="G15" i="2"/>
  <c r="G26" i="2"/>
  <c r="E34" i="2"/>
  <c r="AK34" i="2" s="1"/>
  <c r="E11" i="2"/>
  <c r="AK11" i="2" s="1"/>
  <c r="G9" i="2"/>
  <c r="F12" i="2"/>
  <c r="G16" i="2"/>
  <c r="G33" i="2"/>
  <c r="G20" i="2"/>
  <c r="F11" i="2"/>
  <c r="F27" i="2"/>
  <c r="E27" i="2"/>
  <c r="AK27" i="2" s="1"/>
  <c r="G4" i="2"/>
  <c r="G6" i="2"/>
  <c r="G17" i="2"/>
  <c r="G24" i="2"/>
  <c r="G31" i="2"/>
  <c r="G10" i="2"/>
  <c r="G13" i="2"/>
  <c r="D34" i="2"/>
  <c r="F28" i="2"/>
  <c r="G7" i="2"/>
  <c r="E19" i="2"/>
  <c r="D11" i="2"/>
  <c r="D27" i="2"/>
  <c r="G14" i="2"/>
  <c r="G18" i="2"/>
  <c r="G21" i="2"/>
  <c r="G25" i="2"/>
  <c r="G28" i="2"/>
  <c r="G32" i="2"/>
  <c r="Z7" i="2" l="1"/>
  <c r="AB7" i="2" s="1"/>
  <c r="V7" i="2"/>
  <c r="AD7" i="2"/>
  <c r="R7" i="2"/>
  <c r="Z20" i="2"/>
  <c r="AB20" i="2" s="1"/>
  <c r="V20" i="2"/>
  <c r="R20" i="2"/>
  <c r="AD20" i="2"/>
  <c r="R29" i="2"/>
  <c r="V29" i="2"/>
  <c r="AD29" i="2"/>
  <c r="Z29" i="2"/>
  <c r="AB29" i="2" s="1"/>
  <c r="AD10" i="2"/>
  <c r="R10" i="2"/>
  <c r="Z10" i="2"/>
  <c r="AB10" i="2" s="1"/>
  <c r="V10" i="2"/>
  <c r="R28" i="2"/>
  <c r="AD28" i="2"/>
  <c r="V28" i="2"/>
  <c r="Z28" i="2"/>
  <c r="AB28" i="2" s="1"/>
  <c r="L5" i="2"/>
  <c r="V5" i="2"/>
  <c r="Z5" i="2"/>
  <c r="AB5" i="2" s="1"/>
  <c r="R5" i="2"/>
  <c r="AD5" i="2"/>
  <c r="V31" i="2"/>
  <c r="R31" i="2"/>
  <c r="Z31" i="2"/>
  <c r="AB31" i="2" s="1"/>
  <c r="AD31" i="2"/>
  <c r="Z33" i="2"/>
  <c r="AB33" i="2" s="1"/>
  <c r="V33" i="2"/>
  <c r="R33" i="2"/>
  <c r="AD33" i="2"/>
  <c r="AD23" i="2"/>
  <c r="Z23" i="2"/>
  <c r="AB23" i="2" s="1"/>
  <c r="V23" i="2"/>
  <c r="R23" i="2"/>
  <c r="R13" i="2"/>
  <c r="AD13" i="2"/>
  <c r="Z13" i="2"/>
  <c r="AB13" i="2" s="1"/>
  <c r="V13" i="2"/>
  <c r="Z6" i="2"/>
  <c r="AB6" i="2" s="1"/>
  <c r="V6" i="2"/>
  <c r="AD6" i="2"/>
  <c r="R6" i="2"/>
  <c r="Z32" i="2"/>
  <c r="AB32" i="2" s="1"/>
  <c r="V32" i="2"/>
  <c r="R32" i="2"/>
  <c r="AD32" i="2"/>
  <c r="R14" i="2"/>
  <c r="AD14" i="2"/>
  <c r="Z14" i="2"/>
  <c r="AB14" i="2" s="1"/>
  <c r="V14" i="2"/>
  <c r="R26" i="2"/>
  <c r="AD26" i="2"/>
  <c r="Z26" i="2"/>
  <c r="AB26" i="2" s="1"/>
  <c r="V26" i="2"/>
  <c r="R4" i="2"/>
  <c r="AD4" i="2"/>
  <c r="AF4" i="2" s="1"/>
  <c r="Z4" i="2"/>
  <c r="V4" i="2"/>
  <c r="R15" i="2"/>
  <c r="AD15" i="2"/>
  <c r="Z15" i="2"/>
  <c r="AB15" i="2" s="1"/>
  <c r="V15" i="2"/>
  <c r="V16" i="2"/>
  <c r="R16" i="2"/>
  <c r="AD16" i="2"/>
  <c r="Z16" i="2"/>
  <c r="AB16" i="2" s="1"/>
  <c r="AD9" i="2"/>
  <c r="Z9" i="2"/>
  <c r="AB9" i="2" s="1"/>
  <c r="V9" i="2"/>
  <c r="R9" i="2"/>
  <c r="Z21" i="2"/>
  <c r="AB21" i="2" s="1"/>
  <c r="V21" i="2"/>
  <c r="R21" i="2"/>
  <c r="AD21" i="2"/>
  <c r="V18" i="2"/>
  <c r="Z18" i="2"/>
  <c r="AB18" i="2" s="1"/>
  <c r="AD18" i="2"/>
  <c r="R18" i="2"/>
  <c r="Z8" i="2"/>
  <c r="AB8" i="2" s="1"/>
  <c r="V8" i="2"/>
  <c r="R8" i="2"/>
  <c r="AD8" i="2"/>
  <c r="AD12" i="2"/>
  <c r="V12" i="2"/>
  <c r="Z12" i="2"/>
  <c r="AB12" i="2" s="1"/>
  <c r="R12" i="2"/>
  <c r="AD25" i="2"/>
  <c r="Z25" i="2"/>
  <c r="AB25" i="2" s="1"/>
  <c r="R25" i="2"/>
  <c r="V25" i="2"/>
  <c r="Z22" i="2"/>
  <c r="AB22" i="2" s="1"/>
  <c r="V22" i="2"/>
  <c r="AD22" i="2"/>
  <c r="R22" i="2"/>
  <c r="AD24" i="2"/>
  <c r="Z24" i="2"/>
  <c r="AB24" i="2" s="1"/>
  <c r="R24" i="2"/>
  <c r="V24" i="2"/>
  <c r="V17" i="2"/>
  <c r="R17" i="2"/>
  <c r="Z17" i="2"/>
  <c r="AB17" i="2" s="1"/>
  <c r="AD17" i="2"/>
  <c r="V30" i="2"/>
  <c r="R30" i="2"/>
  <c r="Z30" i="2"/>
  <c r="AB30" i="2" s="1"/>
  <c r="AD30" i="2"/>
  <c r="AP5" i="2"/>
  <c r="P19" i="2"/>
  <c r="AK19" i="2"/>
  <c r="N28" i="2"/>
  <c r="N24" i="2"/>
  <c r="AN12" i="2"/>
  <c r="N12" i="2"/>
  <c r="N25" i="2"/>
  <c r="AL12" i="2"/>
  <c r="N13" i="2"/>
  <c r="I27" i="2"/>
  <c r="K27" i="2"/>
  <c r="Q27" i="2"/>
  <c r="M27" i="2"/>
  <c r="O27" i="2"/>
  <c r="AO22" i="2"/>
  <c r="N22" i="2"/>
  <c r="N21" i="2"/>
  <c r="J22" i="2"/>
  <c r="Q11" i="2"/>
  <c r="M11" i="2"/>
  <c r="O11" i="2"/>
  <c r="J33" i="2"/>
  <c r="N33" i="2"/>
  <c r="P11" i="2"/>
  <c r="AJ11" i="2"/>
  <c r="AI11" i="2"/>
  <c r="AO29" i="2"/>
  <c r="N29" i="2"/>
  <c r="I11" i="2"/>
  <c r="K11" i="2"/>
  <c r="N14" i="2"/>
  <c r="P27" i="2"/>
  <c r="AI27" i="2"/>
  <c r="AJ27" i="2"/>
  <c r="F19" i="2"/>
  <c r="Q19" i="2" s="1"/>
  <c r="K12" i="2"/>
  <c r="O12" i="2"/>
  <c r="Q12" i="2"/>
  <c r="I12" i="2"/>
  <c r="M12" i="2"/>
  <c r="J26" i="2"/>
  <c r="N26" i="2"/>
  <c r="N17" i="2"/>
  <c r="AO15" i="2"/>
  <c r="N15" i="2"/>
  <c r="N32" i="2"/>
  <c r="N18" i="2"/>
  <c r="F34" i="2"/>
  <c r="Q28" i="2"/>
  <c r="K28" i="2"/>
  <c r="M28" i="2"/>
  <c r="O28" i="2"/>
  <c r="I28" i="2"/>
  <c r="N31" i="2"/>
  <c r="N4" i="2"/>
  <c r="N20" i="2"/>
  <c r="AL16" i="2"/>
  <c r="N16" i="2"/>
  <c r="AJ34" i="2"/>
  <c r="P34" i="2"/>
  <c r="AI34" i="2"/>
  <c r="AM30" i="2"/>
  <c r="N30" i="2"/>
  <c r="AM23" i="2"/>
  <c r="N23" i="2"/>
  <c r="AI19" i="2"/>
  <c r="AJ19" i="2"/>
  <c r="AN9" i="2"/>
  <c r="N9" i="2"/>
  <c r="AL5" i="2"/>
  <c r="G11" i="2"/>
  <c r="N5" i="2"/>
  <c r="N7" i="2"/>
  <c r="N10" i="2"/>
  <c r="N6" i="2"/>
  <c r="AL8" i="2"/>
  <c r="N8" i="2"/>
  <c r="AM8" i="2"/>
  <c r="H5" i="2"/>
  <c r="H22" i="2"/>
  <c r="AM22" i="2"/>
  <c r="AL23" i="2"/>
  <c r="AL22" i="2"/>
  <c r="L22" i="2"/>
  <c r="H9" i="2"/>
  <c r="AP12" i="2"/>
  <c r="AP22" i="2"/>
  <c r="AN22" i="2"/>
  <c r="J5" i="2"/>
  <c r="AN5" i="2"/>
  <c r="AM5" i="2"/>
  <c r="J23" i="2"/>
  <c r="AP23" i="2"/>
  <c r="AO23" i="2"/>
  <c r="AO5" i="2"/>
  <c r="L23" i="2"/>
  <c r="G19" i="2"/>
  <c r="H23" i="2"/>
  <c r="AO16" i="2"/>
  <c r="AP26" i="2"/>
  <c r="AM15" i="2"/>
  <c r="H29" i="2"/>
  <c r="AM26" i="2"/>
  <c r="AP30" i="2"/>
  <c r="AP16" i="2"/>
  <c r="AO30" i="2"/>
  <c r="AM29" i="2"/>
  <c r="AN26" i="2"/>
  <c r="H16" i="2"/>
  <c r="H15" i="2"/>
  <c r="H26" i="2"/>
  <c r="J16" i="2"/>
  <c r="AL30" i="2"/>
  <c r="AL29" i="2"/>
  <c r="L29" i="2"/>
  <c r="AL15" i="2"/>
  <c r="L15" i="2"/>
  <c r="AM9" i="2"/>
  <c r="H33" i="2"/>
  <c r="AL26" i="2"/>
  <c r="L26" i="2"/>
  <c r="AN30" i="2"/>
  <c r="AP29" i="2"/>
  <c r="AN15" i="2"/>
  <c r="AM33" i="2"/>
  <c r="AM12" i="2"/>
  <c r="L12" i="2"/>
  <c r="H30" i="2"/>
  <c r="AN29" i="2"/>
  <c r="AP15" i="2"/>
  <c r="J30" i="2"/>
  <c r="J12" i="2"/>
  <c r="H12" i="2"/>
  <c r="AO12" i="2"/>
  <c r="J29" i="2"/>
  <c r="AO26" i="2"/>
  <c r="J15" i="2"/>
  <c r="AN23" i="2"/>
  <c r="AO33" i="2"/>
  <c r="L9" i="2"/>
  <c r="AL9" i="2"/>
  <c r="AL33" i="2"/>
  <c r="L33" i="2"/>
  <c r="AP9" i="2"/>
  <c r="AP33" i="2"/>
  <c r="AN33" i="2"/>
  <c r="L30" i="2"/>
  <c r="AO9" i="2"/>
  <c r="J9" i="2"/>
  <c r="L8" i="2"/>
  <c r="AM16" i="2"/>
  <c r="L16" i="2"/>
  <c r="AN16" i="2"/>
  <c r="AP8" i="2"/>
  <c r="AO8" i="2"/>
  <c r="AN8" i="2"/>
  <c r="H8" i="2"/>
  <c r="J8" i="2"/>
  <c r="AO18" i="2"/>
  <c r="AN18" i="2"/>
  <c r="L18" i="2"/>
  <c r="AM18" i="2"/>
  <c r="J18" i="2"/>
  <c r="AP18" i="2"/>
  <c r="AL18" i="2"/>
  <c r="H18" i="2"/>
  <c r="AP13" i="2"/>
  <c r="AL13" i="2"/>
  <c r="H13" i="2"/>
  <c r="AO13" i="2"/>
  <c r="AN13" i="2"/>
  <c r="L13" i="2"/>
  <c r="AM13" i="2"/>
  <c r="J13" i="2"/>
  <c r="AP17" i="2"/>
  <c r="AL17" i="2"/>
  <c r="H17" i="2"/>
  <c r="AO17" i="2"/>
  <c r="AN17" i="2"/>
  <c r="L17" i="2"/>
  <c r="AM17" i="2"/>
  <c r="J17" i="2"/>
  <c r="AO32" i="2"/>
  <c r="AN32" i="2"/>
  <c r="L32" i="2"/>
  <c r="AM32" i="2"/>
  <c r="J32" i="2"/>
  <c r="H32" i="2"/>
  <c r="AP32" i="2"/>
  <c r="AL32" i="2"/>
  <c r="AO14" i="2"/>
  <c r="AN14" i="2"/>
  <c r="L14" i="2"/>
  <c r="AM14" i="2"/>
  <c r="J14" i="2"/>
  <c r="AL14" i="2"/>
  <c r="H14" i="2"/>
  <c r="AP14" i="2"/>
  <c r="AP10" i="2"/>
  <c r="AL10" i="2"/>
  <c r="H10" i="2"/>
  <c r="AO10" i="2"/>
  <c r="AN10" i="2"/>
  <c r="L10" i="2"/>
  <c r="AM10" i="2"/>
  <c r="J10" i="2"/>
  <c r="AP24" i="2"/>
  <c r="AL24" i="2"/>
  <c r="H24" i="2"/>
  <c r="AO24" i="2"/>
  <c r="AN24" i="2"/>
  <c r="L24" i="2"/>
  <c r="J24" i="2"/>
  <c r="AM24" i="2"/>
  <c r="AP4" i="2"/>
  <c r="AL4" i="2"/>
  <c r="H4" i="2"/>
  <c r="AO4" i="2"/>
  <c r="AN4" i="2"/>
  <c r="L4" i="2"/>
  <c r="AM4" i="2"/>
  <c r="J4" i="2"/>
  <c r="AP20" i="2"/>
  <c r="AL20" i="2"/>
  <c r="H20" i="2"/>
  <c r="G27" i="2"/>
  <c r="AO20" i="2"/>
  <c r="AN20" i="2"/>
  <c r="L20" i="2"/>
  <c r="AM20" i="2"/>
  <c r="J20" i="2"/>
  <c r="AO28" i="2"/>
  <c r="G34" i="2"/>
  <c r="AN28" i="2"/>
  <c r="L28" i="2"/>
  <c r="AM28" i="2"/>
  <c r="J28" i="2"/>
  <c r="AL28" i="2"/>
  <c r="AP28" i="2"/>
  <c r="AP34" i="2" s="1"/>
  <c r="H28" i="2"/>
  <c r="AO7" i="2"/>
  <c r="AN7" i="2"/>
  <c r="L7" i="2"/>
  <c r="J7" i="2"/>
  <c r="AP7" i="2"/>
  <c r="AM7" i="2"/>
  <c r="H7" i="2"/>
  <c r="AL7" i="2"/>
  <c r="AP31" i="2"/>
  <c r="AL31" i="2"/>
  <c r="H31" i="2"/>
  <c r="AO31" i="2"/>
  <c r="AN31" i="2"/>
  <c r="L31" i="2"/>
  <c r="J31" i="2"/>
  <c r="AM31" i="2"/>
  <c r="AP6" i="2"/>
  <c r="AL6" i="2"/>
  <c r="H6" i="2"/>
  <c r="AO6" i="2"/>
  <c r="AN6" i="2"/>
  <c r="AM6" i="2"/>
  <c r="L6" i="2"/>
  <c r="J6" i="2"/>
  <c r="AO25" i="2"/>
  <c r="AN25" i="2"/>
  <c r="L25" i="2"/>
  <c r="AM25" i="2"/>
  <c r="J25" i="2"/>
  <c r="AP25" i="2"/>
  <c r="AL25" i="2"/>
  <c r="H25" i="2"/>
  <c r="AO21" i="2"/>
  <c r="AN21" i="2"/>
  <c r="L21" i="2"/>
  <c r="AM21" i="2"/>
  <c r="J21" i="2"/>
  <c r="AL21" i="2"/>
  <c r="AP21" i="2"/>
  <c r="H21" i="2"/>
  <c r="C34" i="1"/>
  <c r="C27" i="1"/>
  <c r="C19" i="1"/>
  <c r="C11" i="1"/>
  <c r="AC25" i="1" l="1"/>
  <c r="AE25" i="1"/>
  <c r="AI25" i="1"/>
  <c r="AK25" i="1"/>
  <c r="AG25" i="1"/>
  <c r="AC14" i="1"/>
  <c r="AG14" i="1"/>
  <c r="AI14" i="1"/>
  <c r="AE14" i="1"/>
  <c r="AK14" i="1"/>
  <c r="AC15" i="1"/>
  <c r="AI15" i="1"/>
  <c r="AE15" i="1"/>
  <c r="AG15" i="1"/>
  <c r="AK15" i="1"/>
  <c r="AC16" i="1"/>
  <c r="AI16" i="1"/>
  <c r="AE16" i="1"/>
  <c r="AG16" i="1"/>
  <c r="AK16" i="1"/>
  <c r="AC28" i="1"/>
  <c r="AK28" i="1"/>
  <c r="AE28" i="1"/>
  <c r="AG28" i="1"/>
  <c r="AI28" i="1"/>
  <c r="AC5" i="1"/>
  <c r="AG5" i="1"/>
  <c r="AK5" i="1"/>
  <c r="AI5" i="1"/>
  <c r="AE5" i="1"/>
  <c r="AC17" i="1"/>
  <c r="AG17" i="1"/>
  <c r="AK17" i="1"/>
  <c r="AI17" i="1"/>
  <c r="AE17" i="1"/>
  <c r="AC29" i="1"/>
  <c r="AG29" i="1"/>
  <c r="AI29" i="1"/>
  <c r="AE29" i="1"/>
  <c r="AK29" i="1"/>
  <c r="AC6" i="1"/>
  <c r="AG6" i="1"/>
  <c r="AI6" i="1"/>
  <c r="AE6" i="1"/>
  <c r="AK6" i="1"/>
  <c r="AC18" i="1"/>
  <c r="AG18" i="1"/>
  <c r="AI18" i="1"/>
  <c r="AK18" i="1"/>
  <c r="AE18" i="1"/>
  <c r="AC30" i="1"/>
  <c r="AG30" i="1"/>
  <c r="AK30" i="1"/>
  <c r="AI30" i="1"/>
  <c r="AE30" i="1"/>
  <c r="AC26" i="1"/>
  <c r="AI26" i="1"/>
  <c r="AE26" i="1"/>
  <c r="AK26" i="1"/>
  <c r="AG26" i="1"/>
  <c r="AC7" i="1"/>
  <c r="AK7" i="1"/>
  <c r="AE7" i="1"/>
  <c r="AG7" i="1"/>
  <c r="AI7" i="1"/>
  <c r="AC31" i="1"/>
  <c r="AK31" i="1"/>
  <c r="AE31" i="1"/>
  <c r="AG31" i="1"/>
  <c r="AI31" i="1"/>
  <c r="AC20" i="1"/>
  <c r="AK20" i="1"/>
  <c r="AG20" i="1"/>
  <c r="AE20" i="1"/>
  <c r="AI20" i="1"/>
  <c r="AC21" i="1"/>
  <c r="AI21" i="1"/>
  <c r="AK21" i="1"/>
  <c r="AE21" i="1"/>
  <c r="AG21" i="1"/>
  <c r="AC10" i="1"/>
  <c r="AE10" i="1"/>
  <c r="AK10" i="1"/>
  <c r="AI10" i="1"/>
  <c r="AG10" i="1"/>
  <c r="AC22" i="1"/>
  <c r="AE22" i="1"/>
  <c r="AK22" i="1"/>
  <c r="AI22" i="1"/>
  <c r="AG22" i="1"/>
  <c r="AC23" i="1"/>
  <c r="AG23" i="1"/>
  <c r="AE23" i="1"/>
  <c r="AI23" i="1"/>
  <c r="AK23" i="1"/>
  <c r="AC13" i="1"/>
  <c r="AK13" i="1"/>
  <c r="AI13" i="1"/>
  <c r="AE13" i="1"/>
  <c r="AG13" i="1"/>
  <c r="AC8" i="1"/>
  <c r="AG8" i="1"/>
  <c r="AE8" i="1"/>
  <c r="AK8" i="1"/>
  <c r="AI8" i="1"/>
  <c r="AC32" i="1"/>
  <c r="AG32" i="1"/>
  <c r="AK32" i="1"/>
  <c r="AE32" i="1"/>
  <c r="AI32" i="1"/>
  <c r="AC9" i="1"/>
  <c r="AI9" i="1"/>
  <c r="AK9" i="1"/>
  <c r="AG9" i="1"/>
  <c r="AE9" i="1"/>
  <c r="AC33" i="1"/>
  <c r="AI33" i="1"/>
  <c r="AK33" i="1"/>
  <c r="AG33" i="1"/>
  <c r="AE33" i="1"/>
  <c r="AC12" i="1"/>
  <c r="AI12" i="1"/>
  <c r="AE12" i="1"/>
  <c r="AK12" i="1"/>
  <c r="AG12" i="1"/>
  <c r="AC24" i="1"/>
  <c r="AI24" i="1"/>
  <c r="AE24" i="1"/>
  <c r="AK24" i="1"/>
  <c r="AG24" i="1"/>
  <c r="U16" i="1"/>
  <c r="Y16" i="1"/>
  <c r="W16" i="1"/>
  <c r="AA16" i="1"/>
  <c r="U5" i="1"/>
  <c r="Y5" i="1"/>
  <c r="W5" i="1"/>
  <c r="AA5" i="1"/>
  <c r="Y17" i="1"/>
  <c r="W17" i="1"/>
  <c r="U17" i="1"/>
  <c r="AA17" i="1"/>
  <c r="W29" i="1"/>
  <c r="U29" i="1"/>
  <c r="AA29" i="1"/>
  <c r="Y29" i="1"/>
  <c r="AA6" i="1"/>
  <c r="W6" i="1"/>
  <c r="Y6" i="1"/>
  <c r="U6" i="1"/>
  <c r="AA18" i="1"/>
  <c r="W18" i="1"/>
  <c r="Y18" i="1"/>
  <c r="U18" i="1"/>
  <c r="AA30" i="1"/>
  <c r="W30" i="1"/>
  <c r="Y30" i="1"/>
  <c r="U30" i="1"/>
  <c r="AA7" i="1"/>
  <c r="W7" i="1"/>
  <c r="Y7" i="1"/>
  <c r="U7" i="1"/>
  <c r="AA20" i="1"/>
  <c r="W20" i="1"/>
  <c r="U20" i="1"/>
  <c r="Y20" i="1"/>
  <c r="U9" i="1"/>
  <c r="W9" i="1"/>
  <c r="AA9" i="1"/>
  <c r="Y9" i="1"/>
  <c r="U33" i="1"/>
  <c r="W33" i="1"/>
  <c r="AA33" i="1"/>
  <c r="Y33" i="1"/>
  <c r="W10" i="1"/>
  <c r="U10" i="1"/>
  <c r="AA10" i="1"/>
  <c r="Y10" i="1"/>
  <c r="W22" i="1"/>
  <c r="U22" i="1"/>
  <c r="AA22" i="1"/>
  <c r="Y22" i="1"/>
  <c r="Y23" i="1"/>
  <c r="W23" i="1"/>
  <c r="U23" i="1"/>
  <c r="AA23" i="1"/>
  <c r="AA32" i="1"/>
  <c r="W32" i="1"/>
  <c r="U32" i="1"/>
  <c r="Y32" i="1"/>
  <c r="U21" i="1"/>
  <c r="W21" i="1"/>
  <c r="AA21" i="1"/>
  <c r="Y21" i="1"/>
  <c r="Y12" i="1"/>
  <c r="U12" i="1"/>
  <c r="W12" i="1"/>
  <c r="AA12" i="1"/>
  <c r="Y24" i="1"/>
  <c r="U24" i="1"/>
  <c r="AA24" i="1"/>
  <c r="W24" i="1"/>
  <c r="Y28" i="1"/>
  <c r="W28" i="1"/>
  <c r="U28" i="1"/>
  <c r="AA28" i="1"/>
  <c r="AA31" i="1"/>
  <c r="W31" i="1"/>
  <c r="Y31" i="1"/>
  <c r="U31" i="1"/>
  <c r="AA8" i="1"/>
  <c r="W8" i="1"/>
  <c r="Y8" i="1"/>
  <c r="U8" i="1"/>
  <c r="Y13" i="1"/>
  <c r="U13" i="1"/>
  <c r="AA13" i="1"/>
  <c r="W13" i="1"/>
  <c r="Y25" i="1"/>
  <c r="U25" i="1"/>
  <c r="AA25" i="1"/>
  <c r="W25" i="1"/>
  <c r="Y14" i="1"/>
  <c r="U14" i="1"/>
  <c r="AA14" i="1"/>
  <c r="W14" i="1"/>
  <c r="Y26" i="1"/>
  <c r="U26" i="1"/>
  <c r="AA26" i="1"/>
  <c r="W26" i="1"/>
  <c r="Y15" i="1"/>
  <c r="U15" i="1"/>
  <c r="W15" i="1"/>
  <c r="AA15" i="1"/>
  <c r="E5" i="1"/>
  <c r="S5" i="1"/>
  <c r="E30" i="1"/>
  <c r="S30" i="1"/>
  <c r="E7" i="1"/>
  <c r="S7" i="1"/>
  <c r="E33" i="1"/>
  <c r="S33" i="1"/>
  <c r="E17" i="1"/>
  <c r="S17" i="1"/>
  <c r="E31" i="1"/>
  <c r="S31" i="1"/>
  <c r="E32" i="1"/>
  <c r="S32" i="1"/>
  <c r="E22" i="1"/>
  <c r="S22" i="1"/>
  <c r="E20" i="1"/>
  <c r="S20" i="1"/>
  <c r="E23" i="1"/>
  <c r="S23" i="1"/>
  <c r="E18" i="1"/>
  <c r="S18" i="1"/>
  <c r="E24" i="1"/>
  <c r="S24" i="1"/>
  <c r="E8" i="1"/>
  <c r="S8" i="1"/>
  <c r="E13" i="1"/>
  <c r="S13" i="1"/>
  <c r="E14" i="1"/>
  <c r="S14" i="1"/>
  <c r="E26" i="1"/>
  <c r="S26" i="1"/>
  <c r="E21" i="1"/>
  <c r="S21" i="1"/>
  <c r="E29" i="1"/>
  <c r="S29" i="1"/>
  <c r="E6" i="1"/>
  <c r="S6" i="1"/>
  <c r="E9" i="1"/>
  <c r="S9" i="1"/>
  <c r="E10" i="1"/>
  <c r="S10" i="1"/>
  <c r="E12" i="1"/>
  <c r="S12" i="1"/>
  <c r="E25" i="1"/>
  <c r="S25" i="1"/>
  <c r="E15" i="1"/>
  <c r="S15" i="1"/>
  <c r="E16" i="1"/>
  <c r="S16" i="1"/>
  <c r="E28" i="1"/>
  <c r="S28" i="1"/>
  <c r="X5" i="2"/>
  <c r="W5" i="2"/>
  <c r="Y5" i="2" s="1"/>
  <c r="AF17" i="2"/>
  <c r="AE17" i="2"/>
  <c r="AG17" i="2" s="1"/>
  <c r="X25" i="2"/>
  <c r="W25" i="2"/>
  <c r="Y25" i="2" s="1"/>
  <c r="T18" i="2"/>
  <c r="S18" i="2"/>
  <c r="U18" i="2" s="1"/>
  <c r="X26" i="2"/>
  <c r="W26" i="2"/>
  <c r="Y26" i="2" s="1"/>
  <c r="T6" i="2"/>
  <c r="S6" i="2"/>
  <c r="U6" i="2" s="1"/>
  <c r="AF33" i="2"/>
  <c r="AE33" i="2"/>
  <c r="AG33" i="2" s="1"/>
  <c r="T29" i="2"/>
  <c r="S29" i="2"/>
  <c r="U29" i="2" s="1"/>
  <c r="AB4" i="2"/>
  <c r="AA4" i="2"/>
  <c r="AC4" i="2" s="1"/>
  <c r="X29" i="2"/>
  <c r="W29" i="2"/>
  <c r="Y29" i="2" s="1"/>
  <c r="T25" i="2"/>
  <c r="S25" i="2"/>
  <c r="U25" i="2" s="1"/>
  <c r="AF18" i="2"/>
  <c r="AE18" i="2"/>
  <c r="AG18" i="2" s="1"/>
  <c r="AF16" i="2"/>
  <c r="AE16" i="2"/>
  <c r="AG16" i="2" s="1"/>
  <c r="AF6" i="2"/>
  <c r="AE6" i="2"/>
  <c r="AG6" i="2" s="1"/>
  <c r="T33" i="2"/>
  <c r="S33" i="2"/>
  <c r="U33" i="2" s="1"/>
  <c r="AF20" i="2"/>
  <c r="AE20" i="2"/>
  <c r="AG20" i="2" s="1"/>
  <c r="X9" i="2"/>
  <c r="W9" i="2"/>
  <c r="Y9" i="2" s="1"/>
  <c r="X8" i="2"/>
  <c r="W8" i="2"/>
  <c r="Y8" i="2" s="1"/>
  <c r="X30" i="2"/>
  <c r="W30" i="2"/>
  <c r="Y30" i="2" s="1"/>
  <c r="T17" i="2"/>
  <c r="S17" i="2"/>
  <c r="U17" i="2" s="1"/>
  <c r="T16" i="2"/>
  <c r="S16" i="2"/>
  <c r="U16" i="2" s="1"/>
  <c r="AF26" i="2"/>
  <c r="AE26" i="2"/>
  <c r="AG26" i="2" s="1"/>
  <c r="X6" i="2"/>
  <c r="W6" i="2"/>
  <c r="Y6" i="2" s="1"/>
  <c r="X33" i="2"/>
  <c r="W33" i="2"/>
  <c r="Y33" i="2" s="1"/>
  <c r="X28" i="2"/>
  <c r="W28" i="2"/>
  <c r="Y28" i="2" s="1"/>
  <c r="T20" i="2"/>
  <c r="S20" i="2"/>
  <c r="U20" i="2" s="1"/>
  <c r="T8" i="2"/>
  <c r="S8" i="2"/>
  <c r="U8" i="2" s="1"/>
  <c r="AF29" i="2"/>
  <c r="AE29" i="2"/>
  <c r="AG29" i="2" s="1"/>
  <c r="AF9" i="2"/>
  <c r="AE9" i="2"/>
  <c r="AG9" i="2" s="1"/>
  <c r="X17" i="2"/>
  <c r="W17" i="2"/>
  <c r="Y17" i="2" s="1"/>
  <c r="AF25" i="2"/>
  <c r="AE25" i="2"/>
  <c r="AG25" i="2" s="1"/>
  <c r="X18" i="2"/>
  <c r="W18" i="2"/>
  <c r="Y18" i="2" s="1"/>
  <c r="X16" i="2"/>
  <c r="W16" i="2"/>
  <c r="Y16" i="2" s="1"/>
  <c r="T26" i="2"/>
  <c r="S26" i="2"/>
  <c r="U26" i="2" s="1"/>
  <c r="AF28" i="2"/>
  <c r="AE28" i="2"/>
  <c r="AG28" i="2" s="1"/>
  <c r="X20" i="2"/>
  <c r="W20" i="2"/>
  <c r="Y20" i="2" s="1"/>
  <c r="T30" i="2"/>
  <c r="S30" i="2"/>
  <c r="U30" i="2" s="1"/>
  <c r="X24" i="2"/>
  <c r="W24" i="2"/>
  <c r="Y24" i="2" s="1"/>
  <c r="T12" i="2"/>
  <c r="S12" i="2"/>
  <c r="U12" i="2" s="1"/>
  <c r="AF21" i="2"/>
  <c r="AE21" i="2"/>
  <c r="AG21" i="2" s="1"/>
  <c r="X15" i="2"/>
  <c r="W15" i="2"/>
  <c r="Y15" i="2" s="1"/>
  <c r="X14" i="2"/>
  <c r="W14" i="2"/>
  <c r="Y14" i="2" s="1"/>
  <c r="X13" i="2"/>
  <c r="W13" i="2"/>
  <c r="Y13" i="2" s="1"/>
  <c r="AF31" i="2"/>
  <c r="AE31" i="2"/>
  <c r="AG31" i="2" s="1"/>
  <c r="T28" i="2"/>
  <c r="S28" i="2"/>
  <c r="U28" i="2" s="1"/>
  <c r="AF22" i="2"/>
  <c r="AE22" i="2"/>
  <c r="AG22" i="2" s="1"/>
  <c r="X22" i="2"/>
  <c r="W22" i="2"/>
  <c r="Y22" i="2" s="1"/>
  <c r="T24" i="2"/>
  <c r="S24" i="2"/>
  <c r="U24" i="2" s="1"/>
  <c r="T21" i="2"/>
  <c r="S21" i="2"/>
  <c r="U21" i="2" s="1"/>
  <c r="X10" i="2"/>
  <c r="W10" i="2"/>
  <c r="Y10" i="2" s="1"/>
  <c r="T7" i="2"/>
  <c r="S7" i="2"/>
  <c r="U7" i="2" s="1"/>
  <c r="T32" i="2"/>
  <c r="S32" i="2"/>
  <c r="U32" i="2" s="1"/>
  <c r="AH4" i="2"/>
  <c r="X12" i="2"/>
  <c r="W12" i="2"/>
  <c r="Y12" i="2" s="1"/>
  <c r="X21" i="2"/>
  <c r="W21" i="2"/>
  <c r="Y21" i="2" s="1"/>
  <c r="AF15" i="2"/>
  <c r="AE15" i="2"/>
  <c r="AG15" i="2" s="1"/>
  <c r="AF14" i="2"/>
  <c r="AE14" i="2"/>
  <c r="AG14" i="2" s="1"/>
  <c r="AF13" i="2"/>
  <c r="AE13" i="2"/>
  <c r="AG13" i="2" s="1"/>
  <c r="T31" i="2"/>
  <c r="S31" i="2"/>
  <c r="U31" i="2" s="1"/>
  <c r="AF7" i="2"/>
  <c r="AE7" i="2"/>
  <c r="AG7" i="2" s="1"/>
  <c r="T5" i="2"/>
  <c r="S5" i="2"/>
  <c r="U5" i="2" s="1"/>
  <c r="T4" i="2"/>
  <c r="S4" i="2"/>
  <c r="U4" i="2" s="1"/>
  <c r="AE4" i="2"/>
  <c r="AG4" i="2" s="1"/>
  <c r="AF24" i="2"/>
  <c r="AE24" i="2"/>
  <c r="AG24" i="2" s="1"/>
  <c r="AF12" i="2"/>
  <c r="AE12" i="2"/>
  <c r="AG12" i="2" s="1"/>
  <c r="T15" i="2"/>
  <c r="S15" i="2"/>
  <c r="U15" i="2" s="1"/>
  <c r="T14" i="2"/>
  <c r="S14" i="2"/>
  <c r="U14" i="2" s="1"/>
  <c r="T13" i="2"/>
  <c r="S13" i="2"/>
  <c r="U13" i="2" s="1"/>
  <c r="X31" i="2"/>
  <c r="W31" i="2"/>
  <c r="Y31" i="2" s="1"/>
  <c r="T10" i="2"/>
  <c r="S10" i="2"/>
  <c r="U10" i="2" s="1"/>
  <c r="X7" i="2"/>
  <c r="W7" i="2"/>
  <c r="Y7" i="2" s="1"/>
  <c r="X23" i="2"/>
  <c r="W23" i="2"/>
  <c r="Y23" i="2" s="1"/>
  <c r="Z34" i="2"/>
  <c r="AB34" i="2" s="1"/>
  <c r="AD34" i="2"/>
  <c r="V34" i="2"/>
  <c r="R34" i="2"/>
  <c r="X32" i="2"/>
  <c r="W32" i="2"/>
  <c r="Y32" i="2" s="1"/>
  <c r="AF23" i="2"/>
  <c r="AE23" i="2"/>
  <c r="AG23" i="2" s="1"/>
  <c r="AF30" i="2"/>
  <c r="AE30" i="2"/>
  <c r="AG30" i="2" s="1"/>
  <c r="T22" i="2"/>
  <c r="S22" i="2"/>
  <c r="U22" i="2" s="1"/>
  <c r="AF8" i="2"/>
  <c r="AE8" i="2"/>
  <c r="AG8" i="2" s="1"/>
  <c r="T9" i="2"/>
  <c r="S9" i="2"/>
  <c r="U9" i="2" s="1"/>
  <c r="X4" i="2"/>
  <c r="W4" i="2"/>
  <c r="Y4" i="2" s="1"/>
  <c r="AF32" i="2"/>
  <c r="AE32" i="2"/>
  <c r="AG32" i="2" s="1"/>
  <c r="T23" i="2"/>
  <c r="S23" i="2"/>
  <c r="U23" i="2" s="1"/>
  <c r="AF5" i="2"/>
  <c r="AE5" i="2"/>
  <c r="AG5" i="2" s="1"/>
  <c r="AF10" i="2"/>
  <c r="AE10" i="2"/>
  <c r="AG10" i="2" s="1"/>
  <c r="Z19" i="2"/>
  <c r="AB19" i="2" s="1"/>
  <c r="R19" i="2"/>
  <c r="AD19" i="2"/>
  <c r="V19" i="2"/>
  <c r="Z11" i="2"/>
  <c r="AB11" i="2" s="1"/>
  <c r="R11" i="2"/>
  <c r="AD11" i="2"/>
  <c r="V11" i="2"/>
  <c r="Z27" i="2"/>
  <c r="AB27" i="2" s="1"/>
  <c r="R27" i="2"/>
  <c r="AD27" i="2"/>
  <c r="V27" i="2"/>
  <c r="AH6" i="2"/>
  <c r="AA6" i="2"/>
  <c r="AC6" i="2" s="1"/>
  <c r="AA31" i="2"/>
  <c r="AC31" i="2" s="1"/>
  <c r="AH31" i="2"/>
  <c r="AH15" i="2"/>
  <c r="AA15" i="2"/>
  <c r="AC15" i="2" s="1"/>
  <c r="AH29" i="2"/>
  <c r="AA29" i="2"/>
  <c r="AC29" i="2" s="1"/>
  <c r="AH21" i="2"/>
  <c r="AA21" i="2"/>
  <c r="AC21" i="2" s="1"/>
  <c r="AA30" i="2"/>
  <c r="AC30" i="2" s="1"/>
  <c r="AH30" i="2"/>
  <c r="AA26" i="2"/>
  <c r="AC26" i="2" s="1"/>
  <c r="AH26" i="2"/>
  <c r="AH33" i="2"/>
  <c r="AA33" i="2"/>
  <c r="AC33" i="2" s="1"/>
  <c r="AH25" i="2"/>
  <c r="AA25" i="2"/>
  <c r="AC25" i="2" s="1"/>
  <c r="AH10" i="2"/>
  <c r="AA10" i="2"/>
  <c r="AC10" i="2" s="1"/>
  <c r="AH9" i="2"/>
  <c r="AA9" i="2"/>
  <c r="AC9" i="2" s="1"/>
  <c r="AA23" i="2"/>
  <c r="AC23" i="2" s="1"/>
  <c r="AH23" i="2"/>
  <c r="AH16" i="2"/>
  <c r="AA16" i="2"/>
  <c r="AC16" i="2" s="1"/>
  <c r="AH32" i="2"/>
  <c r="AA32" i="2"/>
  <c r="AC32" i="2" s="1"/>
  <c r="AA22" i="2"/>
  <c r="AC22" i="2" s="1"/>
  <c r="AH22" i="2"/>
  <c r="AH13" i="2"/>
  <c r="AA13" i="2"/>
  <c r="AC13" i="2" s="1"/>
  <c r="AA24" i="2"/>
  <c r="AC24" i="2" s="1"/>
  <c r="AH24" i="2"/>
  <c r="AA8" i="2"/>
  <c r="AC8" i="2" s="1"/>
  <c r="AH8" i="2"/>
  <c r="AH18" i="2"/>
  <c r="AA18" i="2"/>
  <c r="AC18" i="2" s="1"/>
  <c r="AH14" i="2"/>
  <c r="AA14" i="2"/>
  <c r="AC14" i="2" s="1"/>
  <c r="AA28" i="2"/>
  <c r="AC28" i="2" s="1"/>
  <c r="AH28" i="2"/>
  <c r="AH5" i="2"/>
  <c r="AA5" i="2"/>
  <c r="AC5" i="2" s="1"/>
  <c r="AH20" i="2"/>
  <c r="AA20" i="2"/>
  <c r="AC20" i="2" s="1"/>
  <c r="AH7" i="2"/>
  <c r="AA7" i="2"/>
  <c r="AC7" i="2" s="1"/>
  <c r="AH17" i="2"/>
  <c r="AA17" i="2"/>
  <c r="AC17" i="2" s="1"/>
  <c r="AH12" i="2"/>
  <c r="AA12" i="2"/>
  <c r="AC12" i="2" s="1"/>
  <c r="K19" i="2"/>
  <c r="I19" i="2"/>
  <c r="F5" i="1"/>
  <c r="R5" i="1" s="1"/>
  <c r="F8" i="1"/>
  <c r="H8" i="1" s="1"/>
  <c r="I8" i="1" s="1"/>
  <c r="F10" i="1"/>
  <c r="P10" i="1" s="1"/>
  <c r="F7" i="1"/>
  <c r="R7" i="1" s="1"/>
  <c r="F29" i="1"/>
  <c r="L29" i="1" s="1"/>
  <c r="M29" i="1" s="1"/>
  <c r="F32" i="1"/>
  <c r="Q32" i="1" s="1"/>
  <c r="F20" i="1"/>
  <c r="R20" i="1" s="1"/>
  <c r="F21" i="1"/>
  <c r="H21" i="1" s="1"/>
  <c r="I21" i="1" s="1"/>
  <c r="F22" i="1"/>
  <c r="R22" i="1" s="1"/>
  <c r="F23" i="1"/>
  <c r="J23" i="1" s="1"/>
  <c r="K23" i="1" s="1"/>
  <c r="F24" i="1"/>
  <c r="L24" i="1" s="1"/>
  <c r="M24" i="1" s="1"/>
  <c r="F25" i="1"/>
  <c r="H25" i="1" s="1"/>
  <c r="I25" i="1" s="1"/>
  <c r="F26" i="1"/>
  <c r="Q26" i="1" s="1"/>
  <c r="AO34" i="2"/>
  <c r="N34" i="2"/>
  <c r="O19" i="2"/>
  <c r="F6" i="1"/>
  <c r="G6" i="1" s="1"/>
  <c r="F9" i="1"/>
  <c r="R9" i="1" s="1"/>
  <c r="F30" i="1"/>
  <c r="P30" i="1" s="1"/>
  <c r="F31" i="1"/>
  <c r="L31" i="1" s="1"/>
  <c r="M31" i="1" s="1"/>
  <c r="F33" i="1"/>
  <c r="P33" i="1" s="1"/>
  <c r="F12" i="1"/>
  <c r="N12" i="1" s="1"/>
  <c r="O12" i="1" s="1"/>
  <c r="F13" i="1"/>
  <c r="J13" i="1" s="1"/>
  <c r="K13" i="1" s="1"/>
  <c r="F14" i="1"/>
  <c r="J14" i="1" s="1"/>
  <c r="K14" i="1" s="1"/>
  <c r="F15" i="1"/>
  <c r="P15" i="1" s="1"/>
  <c r="F16" i="1"/>
  <c r="G16" i="1" s="1"/>
  <c r="F17" i="1"/>
  <c r="Q17" i="1" s="1"/>
  <c r="F18" i="1"/>
  <c r="P18" i="1" s="1"/>
  <c r="M19" i="2"/>
  <c r="I34" i="2"/>
  <c r="K34" i="2"/>
  <c r="Q34" i="2"/>
  <c r="M34" i="2"/>
  <c r="O34" i="2"/>
  <c r="H11" i="2"/>
  <c r="AO27" i="2"/>
  <c r="N27" i="2"/>
  <c r="N11" i="2"/>
  <c r="AM11" i="2"/>
  <c r="AP11" i="2"/>
  <c r="L11" i="2"/>
  <c r="AN11" i="2"/>
  <c r="AO11" i="2"/>
  <c r="AL11" i="2"/>
  <c r="AP19" i="2"/>
  <c r="N19" i="2"/>
  <c r="J11" i="2"/>
  <c r="J34" i="2"/>
  <c r="H34" i="2"/>
  <c r="AO19" i="2"/>
  <c r="J19" i="2"/>
  <c r="H19" i="2"/>
  <c r="AM19" i="2"/>
  <c r="AN19" i="2"/>
  <c r="AL19" i="2"/>
  <c r="AM34" i="2"/>
  <c r="L19" i="2"/>
  <c r="AL34" i="2"/>
  <c r="AN34" i="2"/>
  <c r="L34" i="2"/>
  <c r="L27" i="2"/>
  <c r="H27" i="2"/>
  <c r="AN27" i="2"/>
  <c r="AL27" i="2"/>
  <c r="J27" i="2"/>
  <c r="AP27" i="2"/>
  <c r="AM27" i="2"/>
  <c r="F28" i="1"/>
  <c r="Q28" i="1" s="1"/>
  <c r="F4" i="1"/>
  <c r="N24" i="1" l="1"/>
  <c r="O24" i="1" s="1"/>
  <c r="AF10" i="1"/>
  <c r="AH10" i="1"/>
  <c r="AL10" i="1"/>
  <c r="AJ10" i="1"/>
  <c r="AF14" i="1"/>
  <c r="AH14" i="1"/>
  <c r="AL14" i="1"/>
  <c r="AJ14" i="1"/>
  <c r="AF20" i="1"/>
  <c r="AH20" i="1"/>
  <c r="AL20" i="1"/>
  <c r="AJ20" i="1"/>
  <c r="AF7" i="1"/>
  <c r="AH7" i="1"/>
  <c r="AJ7" i="1"/>
  <c r="AL7" i="1"/>
  <c r="AF28" i="1"/>
  <c r="AJ28" i="1"/>
  <c r="AH28" i="1"/>
  <c r="AL28" i="1"/>
  <c r="AF9" i="1"/>
  <c r="AL9" i="1"/>
  <c r="AH9" i="1"/>
  <c r="AJ9" i="1"/>
  <c r="AF13" i="1"/>
  <c r="AH13" i="1"/>
  <c r="AL13" i="1"/>
  <c r="AJ13" i="1"/>
  <c r="AF22" i="1"/>
  <c r="AL22" i="1"/>
  <c r="AJ22" i="1"/>
  <c r="AH22" i="1"/>
  <c r="AF30" i="1"/>
  <c r="AJ30" i="1"/>
  <c r="AH30" i="1"/>
  <c r="AL30" i="1"/>
  <c r="AF16" i="1"/>
  <c r="AJ16" i="1"/>
  <c r="AH16" i="1"/>
  <c r="AL16" i="1"/>
  <c r="AF6" i="1"/>
  <c r="AH6" i="1"/>
  <c r="AL6" i="1"/>
  <c r="AJ6" i="1"/>
  <c r="AF8" i="1"/>
  <c r="AJ8" i="1"/>
  <c r="AL8" i="1"/>
  <c r="AH8" i="1"/>
  <c r="AF32" i="1"/>
  <c r="AJ32" i="1"/>
  <c r="AH32" i="1"/>
  <c r="AL32" i="1"/>
  <c r="AF5" i="1"/>
  <c r="AH5" i="1"/>
  <c r="AL5" i="1"/>
  <c r="AJ5" i="1"/>
  <c r="AF15" i="1"/>
  <c r="AL15" i="1"/>
  <c r="AH15" i="1"/>
  <c r="AJ15" i="1"/>
  <c r="AF29" i="1"/>
  <c r="AJ29" i="1"/>
  <c r="AH29" i="1"/>
  <c r="AL29" i="1"/>
  <c r="AF24" i="1"/>
  <c r="AH24" i="1"/>
  <c r="AL24" i="1"/>
  <c r="AJ24" i="1"/>
  <c r="AF31" i="1"/>
  <c r="AJ31" i="1"/>
  <c r="AH31" i="1"/>
  <c r="AL31" i="1"/>
  <c r="AF18" i="1"/>
  <c r="AL18" i="1"/>
  <c r="AH18" i="1"/>
  <c r="AJ18" i="1"/>
  <c r="AF25" i="1"/>
  <c r="AH25" i="1"/>
  <c r="AJ25" i="1"/>
  <c r="AL25" i="1"/>
  <c r="AF21" i="1"/>
  <c r="AJ21" i="1"/>
  <c r="AL21" i="1"/>
  <c r="AH21" i="1"/>
  <c r="AF17" i="1"/>
  <c r="AJ17" i="1"/>
  <c r="AH17" i="1"/>
  <c r="AL17" i="1"/>
  <c r="AF12" i="1"/>
  <c r="AH12" i="1"/>
  <c r="AL12" i="1"/>
  <c r="AJ12" i="1"/>
  <c r="AF26" i="1"/>
  <c r="AL26" i="1"/>
  <c r="AJ26" i="1"/>
  <c r="AH26" i="1"/>
  <c r="AF23" i="1"/>
  <c r="AH23" i="1"/>
  <c r="AL23" i="1"/>
  <c r="AJ23" i="1"/>
  <c r="AF33" i="1"/>
  <c r="AJ33" i="1"/>
  <c r="AL33" i="1"/>
  <c r="AH33" i="1"/>
  <c r="Z10" i="1"/>
  <c r="X10" i="1"/>
  <c r="T10" i="1"/>
  <c r="AD10" i="1"/>
  <c r="AB10" i="1"/>
  <c r="V10" i="1"/>
  <c r="V14" i="1"/>
  <c r="AD14" i="1"/>
  <c r="AB14" i="1"/>
  <c r="X14" i="1"/>
  <c r="Z14" i="1"/>
  <c r="T14" i="1"/>
  <c r="T20" i="1"/>
  <c r="AD20" i="1"/>
  <c r="Z20" i="1"/>
  <c r="V20" i="1"/>
  <c r="AB20" i="1"/>
  <c r="X20" i="1"/>
  <c r="T7" i="1"/>
  <c r="AD7" i="1"/>
  <c r="V7" i="1"/>
  <c r="Z7" i="1"/>
  <c r="AB7" i="1"/>
  <c r="X7" i="1"/>
  <c r="Z28" i="1"/>
  <c r="AD28" i="1"/>
  <c r="V28" i="1"/>
  <c r="AB28" i="1"/>
  <c r="X28" i="1"/>
  <c r="T28" i="1"/>
  <c r="X9" i="1"/>
  <c r="Z9" i="1"/>
  <c r="T9" i="1"/>
  <c r="AD9" i="1"/>
  <c r="V9" i="1"/>
  <c r="AB9" i="1"/>
  <c r="AB13" i="1"/>
  <c r="V13" i="1"/>
  <c r="X13" i="1"/>
  <c r="T13" i="1"/>
  <c r="AD13" i="1"/>
  <c r="Z13" i="1"/>
  <c r="X22" i="1"/>
  <c r="Z22" i="1"/>
  <c r="T22" i="1"/>
  <c r="AD22" i="1"/>
  <c r="V22" i="1"/>
  <c r="AB22" i="1"/>
  <c r="AD30" i="1"/>
  <c r="Z30" i="1"/>
  <c r="V30" i="1"/>
  <c r="T30" i="1"/>
  <c r="AB30" i="1"/>
  <c r="X30" i="1"/>
  <c r="Z16" i="1"/>
  <c r="AB16" i="1"/>
  <c r="V16" i="1"/>
  <c r="AD16" i="1"/>
  <c r="X16" i="1"/>
  <c r="T16" i="1"/>
  <c r="AD6" i="1"/>
  <c r="Z6" i="1"/>
  <c r="V6" i="1"/>
  <c r="T6" i="1"/>
  <c r="AB6" i="1"/>
  <c r="X6" i="1"/>
  <c r="X8" i="1"/>
  <c r="T8" i="1"/>
  <c r="AD8" i="1"/>
  <c r="V8" i="1"/>
  <c r="Z8" i="1"/>
  <c r="AB8" i="1"/>
  <c r="V32" i="1"/>
  <c r="T32" i="1"/>
  <c r="AD32" i="1"/>
  <c r="Z32" i="1"/>
  <c r="X32" i="1"/>
  <c r="AB32" i="1"/>
  <c r="Z5" i="1"/>
  <c r="X5" i="1"/>
  <c r="V5" i="1"/>
  <c r="AD5" i="1"/>
  <c r="AB5" i="1"/>
  <c r="T5" i="1"/>
  <c r="V15" i="1"/>
  <c r="X15" i="1"/>
  <c r="T15" i="1"/>
  <c r="AB15" i="1"/>
  <c r="Z15" i="1"/>
  <c r="AD15" i="1"/>
  <c r="X29" i="1"/>
  <c r="T29" i="1"/>
  <c r="Z29" i="1"/>
  <c r="AD29" i="1"/>
  <c r="V29" i="1"/>
  <c r="AB29" i="1"/>
  <c r="T24" i="1"/>
  <c r="AB24" i="1"/>
  <c r="X24" i="1"/>
  <c r="V24" i="1"/>
  <c r="AD24" i="1"/>
  <c r="Z24" i="1"/>
  <c r="T31" i="1"/>
  <c r="AB31" i="1"/>
  <c r="AD31" i="1"/>
  <c r="X31" i="1"/>
  <c r="Z31" i="1"/>
  <c r="V31" i="1"/>
  <c r="T25" i="1"/>
  <c r="V25" i="1"/>
  <c r="AB25" i="1"/>
  <c r="X25" i="1"/>
  <c r="AD25" i="1"/>
  <c r="Z25" i="1"/>
  <c r="X21" i="1"/>
  <c r="AB21" i="1"/>
  <c r="Z21" i="1"/>
  <c r="T21" i="1"/>
  <c r="AD21" i="1"/>
  <c r="V21" i="1"/>
  <c r="AD18" i="1"/>
  <c r="T18" i="1"/>
  <c r="Z18" i="1"/>
  <c r="V18" i="1"/>
  <c r="AB18" i="1"/>
  <c r="X18" i="1"/>
  <c r="Z17" i="1"/>
  <c r="X17" i="1"/>
  <c r="AD17" i="1"/>
  <c r="V17" i="1"/>
  <c r="AB17" i="1"/>
  <c r="T17" i="1"/>
  <c r="T12" i="1"/>
  <c r="AB12" i="1"/>
  <c r="X12" i="1"/>
  <c r="V12" i="1"/>
  <c r="AD12" i="1"/>
  <c r="Z12" i="1"/>
  <c r="V26" i="1"/>
  <c r="X26" i="1"/>
  <c r="AB26" i="1"/>
  <c r="AD26" i="1"/>
  <c r="Z26" i="1"/>
  <c r="T26" i="1"/>
  <c r="AB23" i="1"/>
  <c r="X23" i="1"/>
  <c r="AD23" i="1"/>
  <c r="T23" i="1"/>
  <c r="Z23" i="1"/>
  <c r="V23" i="1"/>
  <c r="X33" i="1"/>
  <c r="T33" i="1"/>
  <c r="Z33" i="1"/>
  <c r="AD33" i="1"/>
  <c r="V33" i="1"/>
  <c r="AB33" i="1"/>
  <c r="AC27" i="1"/>
  <c r="AI27" i="1"/>
  <c r="AE27" i="1"/>
  <c r="AK27" i="1"/>
  <c r="AG27" i="1"/>
  <c r="AC19" i="1"/>
  <c r="AK19" i="1"/>
  <c r="AE19" i="1"/>
  <c r="AG19" i="1"/>
  <c r="AI19" i="1"/>
  <c r="AC34" i="1"/>
  <c r="AE34" i="1"/>
  <c r="AI34" i="1"/>
  <c r="AK34" i="1"/>
  <c r="AG34" i="1"/>
  <c r="AC11" i="1"/>
  <c r="AI11" i="1"/>
  <c r="AE11" i="1"/>
  <c r="AG11" i="1"/>
  <c r="AK11" i="1"/>
  <c r="L32" i="1"/>
  <c r="M32" i="1" s="1"/>
  <c r="W34" i="1"/>
  <c r="U34" i="1"/>
  <c r="AA34" i="1"/>
  <c r="Y34" i="1"/>
  <c r="S11" i="1"/>
  <c r="Y11" i="1"/>
  <c r="W11" i="1"/>
  <c r="U11" i="1"/>
  <c r="AA11" i="1"/>
  <c r="Y27" i="1"/>
  <c r="U27" i="1"/>
  <c r="W27" i="1"/>
  <c r="AA27" i="1"/>
  <c r="S19" i="1"/>
  <c r="AA19" i="1"/>
  <c r="W19" i="1"/>
  <c r="Y19" i="1"/>
  <c r="U19" i="1"/>
  <c r="E27" i="1"/>
  <c r="S27" i="1"/>
  <c r="E34" i="1"/>
  <c r="S34" i="1"/>
  <c r="H20" i="1"/>
  <c r="I20" i="1" s="1"/>
  <c r="G24" i="1"/>
  <c r="L33" i="1"/>
  <c r="M33" i="1" s="1"/>
  <c r="G33" i="1"/>
  <c r="N5" i="1"/>
  <c r="O5" i="1" s="1"/>
  <c r="Q23" i="1"/>
  <c r="L23" i="1"/>
  <c r="M23" i="1" s="1"/>
  <c r="J22" i="1"/>
  <c r="K22" i="1" s="1"/>
  <c r="R23" i="1"/>
  <c r="G32" i="1"/>
  <c r="H23" i="1"/>
  <c r="I23" i="1" s="1"/>
  <c r="H33" i="1"/>
  <c r="I33" i="1" s="1"/>
  <c r="J33" i="1"/>
  <c r="K33" i="1" s="1"/>
  <c r="Q33" i="1"/>
  <c r="R33" i="1"/>
  <c r="N6" i="1"/>
  <c r="O6" i="1" s="1"/>
  <c r="F11" i="1"/>
  <c r="J11" i="1" s="1"/>
  <c r="K11" i="1" s="1"/>
  <c r="E11" i="1"/>
  <c r="F19" i="1"/>
  <c r="N19" i="1" s="1"/>
  <c r="O19" i="1" s="1"/>
  <c r="E19" i="1"/>
  <c r="J20" i="1"/>
  <c r="K20" i="1" s="1"/>
  <c r="N33" i="1"/>
  <c r="O33" i="1" s="1"/>
  <c r="P20" i="1"/>
  <c r="L30" i="1"/>
  <c r="M30" i="1" s="1"/>
  <c r="L9" i="1"/>
  <c r="M9" i="1" s="1"/>
  <c r="P32" i="1"/>
  <c r="J15" i="1"/>
  <c r="K15" i="1" s="1"/>
  <c r="H9" i="1"/>
  <c r="I9" i="1" s="1"/>
  <c r="H32" i="1"/>
  <c r="I32" i="1" s="1"/>
  <c r="R32" i="1"/>
  <c r="Q15" i="1"/>
  <c r="Q6" i="1"/>
  <c r="N9" i="1"/>
  <c r="O9" i="1" s="1"/>
  <c r="Q18" i="1"/>
  <c r="G9" i="1"/>
  <c r="N18" i="1"/>
  <c r="O18" i="1" s="1"/>
  <c r="J7" i="1"/>
  <c r="K7" i="1" s="1"/>
  <c r="Q29" i="1"/>
  <c r="N31" i="1"/>
  <c r="O31" i="1" s="1"/>
  <c r="N32" i="1"/>
  <c r="O32" i="1" s="1"/>
  <c r="N29" i="1"/>
  <c r="O29" i="1" s="1"/>
  <c r="J32" i="1"/>
  <c r="K32" i="1" s="1"/>
  <c r="J10" i="1"/>
  <c r="K10" i="1" s="1"/>
  <c r="G23" i="1"/>
  <c r="P28" i="1"/>
  <c r="Q10" i="1"/>
  <c r="P26" i="1"/>
  <c r="N23" i="1"/>
  <c r="O23" i="1" s="1"/>
  <c r="T34" i="2"/>
  <c r="S34" i="2"/>
  <c r="U34" i="2" s="1"/>
  <c r="X34" i="2"/>
  <c r="W34" i="2"/>
  <c r="Y34" i="2" s="1"/>
  <c r="R26" i="1"/>
  <c r="L15" i="1"/>
  <c r="M15" i="1" s="1"/>
  <c r="R10" i="1"/>
  <c r="J25" i="1"/>
  <c r="K25" i="1" s="1"/>
  <c r="P23" i="1"/>
  <c r="AF34" i="2"/>
  <c r="AE34" i="2"/>
  <c r="AG34" i="2" s="1"/>
  <c r="R28" i="1"/>
  <c r="N10" i="1"/>
  <c r="O10" i="1" s="1"/>
  <c r="R15" i="1"/>
  <c r="N15" i="1"/>
  <c r="O15" i="1" s="1"/>
  <c r="H10" i="1"/>
  <c r="I10" i="1" s="1"/>
  <c r="Q24" i="1"/>
  <c r="H16" i="1"/>
  <c r="I16" i="1" s="1"/>
  <c r="H15" i="1"/>
  <c r="I15" i="1" s="1"/>
  <c r="L10" i="1"/>
  <c r="M10" i="1" s="1"/>
  <c r="G10" i="1"/>
  <c r="G15" i="1"/>
  <c r="R24" i="1"/>
  <c r="N16" i="1"/>
  <c r="O16" i="1" s="1"/>
  <c r="J28" i="1"/>
  <c r="K28" i="1" s="1"/>
  <c r="N28" i="1"/>
  <c r="O28" i="1" s="1"/>
  <c r="Q31" i="1"/>
  <c r="P21" i="1"/>
  <c r="AE27" i="2"/>
  <c r="AG27" i="2" s="1"/>
  <c r="AF27" i="2"/>
  <c r="AE11" i="2"/>
  <c r="AG11" i="2" s="1"/>
  <c r="AF11" i="2"/>
  <c r="AE19" i="2"/>
  <c r="AG19" i="2" s="1"/>
  <c r="AF19" i="2"/>
  <c r="W19" i="2"/>
  <c r="Y19" i="2" s="1"/>
  <c r="X19" i="2"/>
  <c r="W27" i="2"/>
  <c r="Y27" i="2" s="1"/>
  <c r="X27" i="2"/>
  <c r="W11" i="2"/>
  <c r="Y11" i="2" s="1"/>
  <c r="X11" i="2"/>
  <c r="S27" i="2"/>
  <c r="U27" i="2" s="1"/>
  <c r="T27" i="2"/>
  <c r="S11" i="2"/>
  <c r="U11" i="2" s="1"/>
  <c r="T11" i="2"/>
  <c r="S19" i="2"/>
  <c r="U19" i="2" s="1"/>
  <c r="T19" i="2"/>
  <c r="H7" i="1"/>
  <c r="I7" i="1" s="1"/>
  <c r="Q9" i="1"/>
  <c r="N20" i="1"/>
  <c r="O20" i="1" s="1"/>
  <c r="H17" i="1"/>
  <c r="I17" i="1" s="1"/>
  <c r="H30" i="1"/>
  <c r="I30" i="1" s="1"/>
  <c r="G25" i="1"/>
  <c r="P24" i="1"/>
  <c r="Q13" i="1"/>
  <c r="P16" i="1"/>
  <c r="R21" i="1"/>
  <c r="L7" i="1"/>
  <c r="M7" i="1" s="1"/>
  <c r="Q5" i="1"/>
  <c r="N30" i="1"/>
  <c r="O30" i="1" s="1"/>
  <c r="R25" i="1"/>
  <c r="J21" i="1"/>
  <c r="K21" i="1" s="1"/>
  <c r="L20" i="1"/>
  <c r="M20" i="1" s="1"/>
  <c r="Q20" i="1"/>
  <c r="J9" i="1"/>
  <c r="K9" i="1" s="1"/>
  <c r="P9" i="1"/>
  <c r="G20" i="1"/>
  <c r="G5" i="1"/>
  <c r="Q30" i="1"/>
  <c r="P25" i="1"/>
  <c r="J24" i="1"/>
  <c r="K24" i="1" s="1"/>
  <c r="R16" i="1"/>
  <c r="G21" i="1"/>
  <c r="AA34" i="2"/>
  <c r="AC34" i="2" s="1"/>
  <c r="AH34" i="2"/>
  <c r="AA27" i="2"/>
  <c r="AC27" i="2" s="1"/>
  <c r="AH27" i="2"/>
  <c r="AA19" i="2"/>
  <c r="AC19" i="2" s="1"/>
  <c r="AH19" i="2"/>
  <c r="AA11" i="2"/>
  <c r="AC11" i="2" s="1"/>
  <c r="AH11" i="2"/>
  <c r="P17" i="1"/>
  <c r="L17" i="1"/>
  <c r="M17" i="1" s="1"/>
  <c r="Q16" i="1"/>
  <c r="R17" i="1"/>
  <c r="H14" i="1"/>
  <c r="I14" i="1" s="1"/>
  <c r="L14" i="1"/>
  <c r="M14" i="1" s="1"/>
  <c r="L16" i="1"/>
  <c r="M16" i="1" s="1"/>
  <c r="L13" i="1"/>
  <c r="M13" i="1" s="1"/>
  <c r="N13" i="1"/>
  <c r="O13" i="1" s="1"/>
  <c r="H13" i="1"/>
  <c r="I13" i="1" s="1"/>
  <c r="L12" i="1"/>
  <c r="M12" i="1" s="1"/>
  <c r="P12" i="1"/>
  <c r="G12" i="1"/>
  <c r="Q12" i="1"/>
  <c r="R12" i="1"/>
  <c r="L6" i="1"/>
  <c r="M6" i="1" s="1"/>
  <c r="H6" i="1"/>
  <c r="I6" i="1" s="1"/>
  <c r="J8" i="1"/>
  <c r="K8" i="1" s="1"/>
  <c r="R6" i="1"/>
  <c r="P6" i="1"/>
  <c r="G8" i="1"/>
  <c r="J6" i="1"/>
  <c r="K6" i="1" s="1"/>
  <c r="J5" i="1"/>
  <c r="K5" i="1" s="1"/>
  <c r="L22" i="1"/>
  <c r="M22" i="1" s="1"/>
  <c r="L28" i="1"/>
  <c r="P14" i="1"/>
  <c r="Q8" i="1"/>
  <c r="H31" i="1"/>
  <c r="I31" i="1" s="1"/>
  <c r="H29" i="1"/>
  <c r="I29" i="1" s="1"/>
  <c r="G26" i="1"/>
  <c r="H18" i="1"/>
  <c r="I18" i="1" s="1"/>
  <c r="L18" i="1"/>
  <c r="M18" i="1" s="1"/>
  <c r="P22" i="1"/>
  <c r="N22" i="1"/>
  <c r="O22" i="1" s="1"/>
  <c r="N7" i="1"/>
  <c r="O7" i="1" s="1"/>
  <c r="G17" i="1"/>
  <c r="J17" i="1"/>
  <c r="K17" i="1" s="1"/>
  <c r="G14" i="1"/>
  <c r="L8" i="1"/>
  <c r="M8" i="1" s="1"/>
  <c r="H5" i="1"/>
  <c r="I5" i="1" s="1"/>
  <c r="L5" i="1"/>
  <c r="M5" i="1" s="1"/>
  <c r="P31" i="1"/>
  <c r="R31" i="1"/>
  <c r="R30" i="1"/>
  <c r="P29" i="1"/>
  <c r="R29" i="1"/>
  <c r="N26" i="1"/>
  <c r="O26" i="1" s="1"/>
  <c r="Q25" i="1"/>
  <c r="N25" i="1"/>
  <c r="O25" i="1" s="1"/>
  <c r="R13" i="1"/>
  <c r="P13" i="1"/>
  <c r="Q21" i="1"/>
  <c r="N21" i="1"/>
  <c r="O21" i="1" s="1"/>
  <c r="R18" i="1"/>
  <c r="Q22" i="1"/>
  <c r="Q7" i="1"/>
  <c r="H22" i="1"/>
  <c r="I22" i="1" s="1"/>
  <c r="J12" i="1"/>
  <c r="K12" i="1" s="1"/>
  <c r="P7" i="1"/>
  <c r="G22" i="1"/>
  <c r="H12" i="1"/>
  <c r="I12" i="1" s="1"/>
  <c r="G7" i="1"/>
  <c r="N17" i="1"/>
  <c r="O17" i="1" s="1"/>
  <c r="Q14" i="1"/>
  <c r="N14" i="1"/>
  <c r="O14" i="1" s="1"/>
  <c r="R8" i="1"/>
  <c r="P8" i="1"/>
  <c r="P5" i="1"/>
  <c r="J31" i="1"/>
  <c r="K31" i="1" s="1"/>
  <c r="G31" i="1"/>
  <c r="G30" i="1"/>
  <c r="J30" i="1"/>
  <c r="K30" i="1" s="1"/>
  <c r="J29" i="1"/>
  <c r="K29" i="1" s="1"/>
  <c r="G29" i="1"/>
  <c r="H26" i="1"/>
  <c r="I26" i="1" s="1"/>
  <c r="L26" i="1"/>
  <c r="M26" i="1" s="1"/>
  <c r="L25" i="1"/>
  <c r="M25" i="1" s="1"/>
  <c r="H24" i="1"/>
  <c r="I24" i="1" s="1"/>
  <c r="G13" i="1"/>
  <c r="J16" i="1"/>
  <c r="K16" i="1" s="1"/>
  <c r="L21" i="1"/>
  <c r="M21" i="1" s="1"/>
  <c r="J18" i="1"/>
  <c r="K18" i="1" s="1"/>
  <c r="G18" i="1"/>
  <c r="H28" i="1"/>
  <c r="I28" i="1" s="1"/>
  <c r="F34" i="1"/>
  <c r="Q34" i="1" s="1"/>
  <c r="G28" i="1"/>
  <c r="G34" i="1" s="1"/>
  <c r="R14" i="1"/>
  <c r="N8" i="1"/>
  <c r="O8" i="1" s="1"/>
  <c r="J26" i="1"/>
  <c r="K26" i="1" s="1"/>
  <c r="F27" i="1"/>
  <c r="Q27" i="1" s="1"/>
  <c r="P4" i="1"/>
  <c r="H4" i="1"/>
  <c r="I4" i="1" s="1"/>
  <c r="N4" i="1"/>
  <c r="O4" i="1" s="1"/>
  <c r="G4" i="1"/>
  <c r="R4" i="1"/>
  <c r="L4" i="1"/>
  <c r="M4" i="1" s="1"/>
  <c r="Q4" i="1"/>
  <c r="J4" i="1"/>
  <c r="K4" i="1" s="1"/>
  <c r="AF19" i="1" l="1"/>
  <c r="AJ19" i="1"/>
  <c r="AH19" i="1"/>
  <c r="AL19" i="1"/>
  <c r="AF27" i="1"/>
  <c r="AH27" i="1"/>
  <c r="AL27" i="1"/>
  <c r="AJ27" i="1"/>
  <c r="AF34" i="1"/>
  <c r="AL34" i="1"/>
  <c r="AJ34" i="1"/>
  <c r="AH34" i="1"/>
  <c r="AF11" i="1"/>
  <c r="AH11" i="1"/>
  <c r="AJ11" i="1"/>
  <c r="AL11" i="1"/>
  <c r="G19" i="1"/>
  <c r="X34" i="1"/>
  <c r="T34" i="1"/>
  <c r="V34" i="1"/>
  <c r="AD34" i="1"/>
  <c r="Z34" i="1"/>
  <c r="AB34" i="1"/>
  <c r="Z27" i="1"/>
  <c r="V27" i="1"/>
  <c r="T27" i="1"/>
  <c r="AB27" i="1"/>
  <c r="X27" i="1"/>
  <c r="AD27" i="1"/>
  <c r="T19" i="1"/>
  <c r="AD19" i="1"/>
  <c r="X19" i="1"/>
  <c r="V19" i="1"/>
  <c r="AB19" i="1"/>
  <c r="Z19" i="1"/>
  <c r="AB11" i="1"/>
  <c r="X11" i="1"/>
  <c r="T11" i="1"/>
  <c r="AD11" i="1"/>
  <c r="Z11" i="1"/>
  <c r="V11" i="1"/>
  <c r="R19" i="1"/>
  <c r="L19" i="1"/>
  <c r="M19" i="1" s="1"/>
  <c r="J19" i="1"/>
  <c r="K19" i="1" s="1"/>
  <c r="H19" i="1"/>
  <c r="I19" i="1" s="1"/>
  <c r="N11" i="1"/>
  <c r="O11" i="1" s="1"/>
  <c r="Q19" i="1"/>
  <c r="L34" i="1"/>
  <c r="M34" i="1" s="1"/>
  <c r="M28" i="1"/>
  <c r="P34" i="1"/>
  <c r="P11" i="1"/>
  <c r="L11" i="1"/>
  <c r="M11" i="1" s="1"/>
  <c r="H11" i="1"/>
  <c r="I11" i="1" s="1"/>
  <c r="G11" i="1"/>
  <c r="N34" i="1"/>
  <c r="O34" i="1" s="1"/>
  <c r="Q11" i="1"/>
  <c r="R11" i="1"/>
  <c r="J34" i="1"/>
  <c r="K34" i="1" s="1"/>
  <c r="P19" i="1"/>
  <c r="R34" i="1"/>
  <c r="R27" i="1"/>
  <c r="H27" i="1"/>
  <c r="I27" i="1" s="1"/>
  <c r="P27" i="1"/>
  <c r="L27" i="1"/>
  <c r="M27" i="1" s="1"/>
  <c r="H34" i="1"/>
  <c r="I34" i="1" s="1"/>
  <c r="J27" i="1"/>
  <c r="K27" i="1" s="1"/>
  <c r="N27" i="1"/>
  <c r="O27" i="1" s="1"/>
  <c r="G27" i="1"/>
</calcChain>
</file>

<file path=xl/sharedStrings.xml><?xml version="1.0" encoding="utf-8"?>
<sst xmlns="http://schemas.openxmlformats.org/spreadsheetml/2006/main" count="156" uniqueCount="47">
  <si>
    <t>Snelheid trainingsvormen duurmethode AD = 100% tempo's afgeleid van AD.</t>
  </si>
  <si>
    <t>Groep</t>
  </si>
  <si>
    <t>10 km tijd</t>
  </si>
  <si>
    <t>m/sec</t>
  </si>
  <si>
    <t>min/ km</t>
  </si>
  <si>
    <t>km/uur</t>
  </si>
  <si>
    <t>AD</t>
  </si>
  <si>
    <t>DH</t>
  </si>
  <si>
    <t>D1</t>
  </si>
  <si>
    <t>D2</t>
  </si>
  <si>
    <t>D3</t>
  </si>
  <si>
    <t>TD</t>
  </si>
  <si>
    <t>TE 1000-2000-3000</t>
  </si>
  <si>
    <t>km/h</t>
  </si>
  <si>
    <t>km/u</t>
  </si>
  <si>
    <t xml:space="preserve">km/uur </t>
  </si>
  <si>
    <t>m/sec.</t>
  </si>
  <si>
    <t>Gemiddelde.</t>
  </si>
  <si>
    <t xml:space="preserve">
VDR Groep 1.</t>
  </si>
  <si>
    <t xml:space="preserve">
VDR Groep 2.</t>
  </si>
  <si>
    <t xml:space="preserve">
VDR Groep 3.</t>
  </si>
  <si>
    <t xml:space="preserve">
VDR Groep 4.</t>
  </si>
  <si>
    <t>som</t>
  </si>
  <si>
    <t>Tempotabel bij het maandschema week 41-44.</t>
  </si>
  <si>
    <t>ET</t>
  </si>
  <si>
    <t>105%
10 km tempo</t>
  </si>
  <si>
    <t>100 %          10 km tempo</t>
  </si>
  <si>
    <t>Eindtijd</t>
  </si>
  <si>
    <t>3/4 x 1000+400 hp= 100 dribbel.</t>
  </si>
  <si>
    <t>Tempo's afgeleid van BestTijd 10 km.</t>
  </si>
  <si>
    <t>TD.</t>
  </si>
  <si>
    <t>D3.</t>
  </si>
  <si>
    <t>D2.</t>
  </si>
  <si>
    <t>D1.</t>
  </si>
  <si>
    <t>DH.</t>
  </si>
  <si>
    <t>AD.</t>
  </si>
  <si>
    <t>km/u.</t>
  </si>
  <si>
    <t>TE 1000-2000-3000.</t>
  </si>
  <si>
    <t>Afstand</t>
  </si>
  <si>
    <t>Tijd</t>
  </si>
  <si>
    <t>min./km</t>
  </si>
  <si>
    <t>Formule van Pete Riegel voor baantempo's (relatie 10 km BestTijd)</t>
  </si>
  <si>
    <t>Groep 1.</t>
  </si>
  <si>
    <t>Groep 2.</t>
  </si>
  <si>
    <t>Groep 3.</t>
  </si>
  <si>
    <t>Groep 4.</t>
  </si>
  <si>
    <t>Gemiddeld.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</si>
</sst>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[$-F400]h:mm:ss\ AM/PM"/>
    <numFmt numFmtId="165" formatCode="0.00;[Red]0.00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8"/>
      <color rgb="FF0070C0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double">
        <color rgb="FFFF0000"/>
      </left>
      <right/>
      <top style="thin">
        <color auto="1"/>
      </top>
      <bottom style="thin">
        <color auto="1"/>
      </bottom>
      <diagonal/>
    </border>
    <border>
      <left/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rgb="FFFF0000"/>
      </right>
      <top style="thin">
        <color auto="1"/>
      </top>
      <bottom/>
      <diagonal/>
    </border>
    <border>
      <left style="double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rgb="FFFF0000"/>
      </right>
      <top/>
      <bottom style="thin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/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/>
      <right style="thin">
        <color auto="1"/>
      </right>
      <top style="double">
        <color rgb="FFFF0000"/>
      </top>
      <bottom style="thin">
        <color auto="1"/>
      </bottom>
      <diagonal/>
    </border>
    <border>
      <left/>
      <right style="medium">
        <color indexed="64"/>
      </right>
      <top style="double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double">
        <color rgb="FFFF0000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/>
      <right style="medium">
        <color indexed="64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double">
        <color rgb="FFFF0000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rgb="FFFF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double">
        <color rgb="FFFF0000"/>
      </top>
      <bottom/>
      <diagonal/>
    </border>
    <border>
      <left/>
      <right style="thin">
        <color auto="1"/>
      </right>
      <top style="double">
        <color rgb="FFFF0000"/>
      </top>
      <bottom/>
      <diagonal/>
    </border>
    <border>
      <left style="medium">
        <color indexed="64"/>
      </left>
      <right/>
      <top style="thin">
        <color auto="1"/>
      </top>
      <bottom style="double">
        <color rgb="FFFF0000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6" fontId="4" fillId="2" borderId="4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46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6" fontId="4" fillId="3" borderId="4" xfId="0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46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10" xfId="0" applyBorder="1"/>
    <xf numFmtId="165" fontId="5" fillId="3" borderId="4" xfId="1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6" fontId="4" fillId="4" borderId="4" xfId="0" applyNumberFormat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46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6" fontId="5" fillId="4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167" fontId="5" fillId="3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167" fontId="2" fillId="4" borderId="4" xfId="0" applyNumberFormat="1" applyFont="1" applyFill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6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6" fontId="8" fillId="4" borderId="4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6" fontId="8" fillId="3" borderId="4" xfId="0" applyNumberFormat="1" applyFont="1" applyFill="1" applyBorder="1" applyAlignment="1">
      <alignment horizontal="center" vertical="center"/>
    </xf>
    <xf numFmtId="165" fontId="8" fillId="3" borderId="4" xfId="1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6" fontId="8" fillId="2" borderId="4" xfId="0" applyNumberFormat="1" applyFont="1" applyFill="1" applyBorder="1" applyAlignment="1">
      <alignment horizontal="center"/>
    </xf>
    <xf numFmtId="46" fontId="8" fillId="4" borderId="4" xfId="0" applyNumberFormat="1" applyFont="1" applyFill="1" applyBorder="1" applyAlignment="1">
      <alignment horizontal="center"/>
    </xf>
    <xf numFmtId="46" fontId="8" fillId="3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6" fontId="9" fillId="2" borderId="4" xfId="0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46" fontId="6" fillId="2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5" fontId="9" fillId="4" borderId="4" xfId="1" applyNumberFormat="1" applyFont="1" applyFill="1" applyBorder="1" applyAlignment="1">
      <alignment horizontal="center" vertical="center"/>
    </xf>
    <xf numFmtId="46" fontId="9" fillId="4" borderId="4" xfId="0" applyNumberFormat="1" applyFont="1" applyFill="1" applyBorder="1" applyAlignment="1">
      <alignment horizontal="center" vertical="center"/>
    </xf>
    <xf numFmtId="46" fontId="6" fillId="4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46" fontId="9" fillId="3" borderId="4" xfId="0" applyNumberFormat="1" applyFont="1" applyFill="1" applyBorder="1" applyAlignment="1">
      <alignment horizontal="center" vertical="center"/>
    </xf>
    <xf numFmtId="165" fontId="9" fillId="3" borderId="4" xfId="1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46" fontId="6" fillId="3" borderId="4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7" fillId="0" borderId="0" xfId="0" applyNumberFormat="1" applyFont="1"/>
    <xf numFmtId="166" fontId="6" fillId="0" borderId="4" xfId="0" applyNumberFormat="1" applyFont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9" fontId="11" fillId="0" borderId="4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20" fontId="7" fillId="0" borderId="0" xfId="0" applyNumberFormat="1" applyFont="1"/>
    <xf numFmtId="2" fontId="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66" fontId="3" fillId="0" borderId="0" xfId="0" applyNumberFormat="1" applyFont="1"/>
    <xf numFmtId="0" fontId="5" fillId="3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166" fontId="13" fillId="4" borderId="42" xfId="0" applyNumberFormat="1" applyFont="1" applyFill="1" applyBorder="1" applyAlignment="1" applyProtection="1">
      <alignment horizontal="center" vertical="center"/>
    </xf>
    <xf numFmtId="0" fontId="13" fillId="4" borderId="43" xfId="0" applyFont="1" applyFill="1" applyBorder="1" applyAlignment="1" applyProtection="1">
      <alignment horizontal="center" vertical="center"/>
    </xf>
    <xf numFmtId="0" fontId="13" fillId="4" borderId="44" xfId="0" applyFont="1" applyFill="1" applyBorder="1" applyAlignment="1" applyProtection="1">
      <alignment horizontal="center" vertical="center"/>
    </xf>
    <xf numFmtId="0" fontId="13" fillId="4" borderId="45" xfId="0" applyFont="1" applyFill="1" applyBorder="1" applyAlignment="1" applyProtection="1">
      <alignment horizontal="center" vertical="center"/>
    </xf>
    <xf numFmtId="0" fontId="13" fillId="4" borderId="42" xfId="0" applyFont="1" applyFill="1" applyBorder="1" applyAlignment="1" applyProtection="1">
      <alignment horizontal="center" vertical="center"/>
    </xf>
    <xf numFmtId="0" fontId="13" fillId="4" borderId="46" xfId="0" applyFont="1" applyFill="1" applyBorder="1" applyAlignment="1" applyProtection="1">
      <alignment horizontal="center"/>
    </xf>
    <xf numFmtId="46" fontId="12" fillId="2" borderId="4" xfId="0" applyNumberFormat="1" applyFont="1" applyFill="1" applyBorder="1" applyAlignment="1" applyProtection="1">
      <alignment horizontal="center" vertical="center"/>
    </xf>
    <xf numFmtId="46" fontId="12" fillId="2" borderId="17" xfId="0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 applyProtection="1">
      <alignment horizontal="center" vertical="center"/>
    </xf>
    <xf numFmtId="164" fontId="12" fillId="2" borderId="17" xfId="0" applyNumberFormat="1" applyFont="1" applyFill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 applyProtection="1">
      <alignment horizontal="center" vertical="center"/>
    </xf>
    <xf numFmtId="166" fontId="2" fillId="2" borderId="17" xfId="0" applyNumberFormat="1" applyFont="1" applyFill="1" applyBorder="1" applyAlignment="1" applyProtection="1">
      <alignment horizontal="center" vertical="center"/>
    </xf>
    <xf numFmtId="166" fontId="2" fillId="2" borderId="18" xfId="0" applyNumberFormat="1" applyFont="1" applyFill="1" applyBorder="1" applyAlignment="1" applyProtection="1">
      <alignment horizontal="center" vertical="center"/>
    </xf>
    <xf numFmtId="164" fontId="2" fillId="2" borderId="31" xfId="0" applyNumberFormat="1" applyFont="1" applyFill="1" applyBorder="1" applyAlignment="1" applyProtection="1">
      <alignment horizontal="center" vertical="center"/>
    </xf>
    <xf numFmtId="164" fontId="2" fillId="2" borderId="32" xfId="0" applyNumberFormat="1" applyFont="1" applyFill="1" applyBorder="1" applyAlignment="1" applyProtection="1">
      <alignment horizontal="center" vertical="center"/>
    </xf>
    <xf numFmtId="21" fontId="2" fillId="2" borderId="31" xfId="0" applyNumberFormat="1" applyFont="1" applyFill="1" applyBorder="1" applyAlignment="1" applyProtection="1">
      <alignment horizontal="center" vertical="center"/>
    </xf>
    <xf numFmtId="166" fontId="2" fillId="2" borderId="32" xfId="0" applyNumberFormat="1" applyFont="1" applyFill="1" applyBorder="1" applyAlignment="1" applyProtection="1">
      <alignment horizontal="center" vertical="center"/>
    </xf>
    <xf numFmtId="21" fontId="2" fillId="2" borderId="19" xfId="0" applyNumberFormat="1" applyFont="1" applyFill="1" applyBorder="1" applyAlignment="1" applyProtection="1">
      <alignment horizontal="center" vertical="center"/>
    </xf>
    <xf numFmtId="166" fontId="2" fillId="2" borderId="24" xfId="0" applyNumberFormat="1" applyFont="1" applyFill="1" applyBorder="1" applyAlignment="1" applyProtection="1">
      <alignment horizontal="center"/>
    </xf>
    <xf numFmtId="166" fontId="12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</xf>
    <xf numFmtId="166" fontId="2" fillId="2" borderId="4" xfId="0" applyNumberFormat="1" applyFont="1" applyFill="1" applyBorder="1" applyAlignment="1" applyProtection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 vertical="center"/>
    </xf>
    <xf numFmtId="164" fontId="2" fillId="2" borderId="27" xfId="0" applyNumberFormat="1" applyFont="1" applyFill="1" applyBorder="1" applyAlignment="1" applyProtection="1">
      <alignment horizontal="center" vertical="center"/>
    </xf>
    <xf numFmtId="164" fontId="2" fillId="2" borderId="28" xfId="0" applyNumberFormat="1" applyFont="1" applyFill="1" applyBorder="1" applyAlignment="1" applyProtection="1">
      <alignment horizontal="center" vertical="center"/>
    </xf>
    <xf numFmtId="21" fontId="2" fillId="2" borderId="27" xfId="0" applyNumberFormat="1" applyFont="1" applyFill="1" applyBorder="1" applyAlignment="1" applyProtection="1">
      <alignment horizontal="center" vertical="center"/>
    </xf>
    <xf numFmtId="166" fontId="2" fillId="2" borderId="28" xfId="0" applyNumberFormat="1" applyFont="1" applyFill="1" applyBorder="1" applyAlignment="1" applyProtection="1">
      <alignment horizontal="center" vertical="center"/>
    </xf>
    <xf numFmtId="21" fontId="2" fillId="2" borderId="12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/>
    </xf>
    <xf numFmtId="46" fontId="5" fillId="2" borderId="11" xfId="0" applyNumberFormat="1" applyFont="1" applyFill="1" applyBorder="1" applyAlignment="1" applyProtection="1">
      <alignment horizontal="center" vertical="center"/>
    </xf>
    <xf numFmtId="166" fontId="5" fillId="2" borderId="11" xfId="0" applyNumberFormat="1" applyFont="1" applyFill="1" applyBorder="1" applyAlignment="1" applyProtection="1">
      <alignment horizontal="center" vertical="center"/>
    </xf>
    <xf numFmtId="164" fontId="5" fillId="2" borderId="11" xfId="0" applyNumberFormat="1" applyFont="1" applyFill="1" applyBorder="1" applyAlignment="1" applyProtection="1">
      <alignment horizontal="center" vertical="center"/>
    </xf>
    <xf numFmtId="166" fontId="5" fillId="2" borderId="15" xfId="0" applyNumberFormat="1" applyFont="1" applyFill="1" applyBorder="1" applyAlignment="1" applyProtection="1">
      <alignment horizontal="center" vertical="center"/>
    </xf>
    <xf numFmtId="164" fontId="5" fillId="2" borderId="29" xfId="0" applyNumberFormat="1" applyFont="1" applyFill="1" applyBorder="1" applyAlignment="1" applyProtection="1">
      <alignment horizontal="center" vertical="center"/>
    </xf>
    <xf numFmtId="164" fontId="5" fillId="2" borderId="30" xfId="0" applyNumberFormat="1" applyFont="1" applyFill="1" applyBorder="1" applyAlignment="1" applyProtection="1">
      <alignment horizontal="center" vertical="center"/>
    </xf>
    <xf numFmtId="21" fontId="5" fillId="2" borderId="29" xfId="0" applyNumberFormat="1" applyFont="1" applyFill="1" applyBorder="1" applyAlignment="1" applyProtection="1">
      <alignment horizontal="center" vertical="center"/>
    </xf>
    <xf numFmtId="166" fontId="5" fillId="2" borderId="30" xfId="0" applyNumberFormat="1" applyFont="1" applyFill="1" applyBorder="1" applyAlignment="1" applyProtection="1">
      <alignment horizontal="center" vertical="center"/>
    </xf>
    <xf numFmtId="21" fontId="5" fillId="2" borderId="16" xfId="0" applyNumberFormat="1" applyFont="1" applyFill="1" applyBorder="1" applyAlignment="1" applyProtection="1">
      <alignment horizontal="center" vertical="center"/>
    </xf>
    <xf numFmtId="166" fontId="5" fillId="2" borderId="23" xfId="0" applyNumberFormat="1" applyFont="1" applyFill="1" applyBorder="1" applyAlignment="1" applyProtection="1">
      <alignment horizontal="center"/>
    </xf>
    <xf numFmtId="46" fontId="12" fillId="7" borderId="35" xfId="0" applyNumberFormat="1" applyFont="1" applyFill="1" applyBorder="1" applyAlignment="1" applyProtection="1">
      <alignment horizontal="center" vertical="center"/>
    </xf>
    <xf numFmtId="166" fontId="12" fillId="7" borderId="35" xfId="0" applyNumberFormat="1" applyFont="1" applyFill="1" applyBorder="1" applyAlignment="1" applyProtection="1">
      <alignment horizontal="center" vertical="center"/>
    </xf>
    <xf numFmtId="164" fontId="12" fillId="7" borderId="35" xfId="0" applyNumberFormat="1" applyFont="1" applyFill="1" applyBorder="1" applyAlignment="1" applyProtection="1">
      <alignment horizontal="center" vertical="center"/>
    </xf>
    <xf numFmtId="164" fontId="2" fillId="7" borderId="35" xfId="0" applyNumberFormat="1" applyFont="1" applyFill="1" applyBorder="1" applyAlignment="1" applyProtection="1">
      <alignment horizontal="center" vertical="center"/>
    </xf>
    <xf numFmtId="166" fontId="2" fillId="7" borderId="35" xfId="0" applyNumberFormat="1" applyFont="1" applyFill="1" applyBorder="1" applyAlignment="1" applyProtection="1">
      <alignment horizontal="center" vertical="center"/>
    </xf>
    <xf numFmtId="166" fontId="2" fillId="7" borderId="36" xfId="0" applyNumberFormat="1" applyFont="1" applyFill="1" applyBorder="1" applyAlignment="1" applyProtection="1">
      <alignment horizontal="center" vertical="center"/>
    </xf>
    <xf numFmtId="164" fontId="2" fillId="7" borderId="37" xfId="0" applyNumberFormat="1" applyFont="1" applyFill="1" applyBorder="1" applyAlignment="1" applyProtection="1">
      <alignment horizontal="center" vertical="center"/>
    </xf>
    <xf numFmtId="164" fontId="2" fillId="7" borderId="38" xfId="0" applyNumberFormat="1" applyFont="1" applyFill="1" applyBorder="1" applyAlignment="1" applyProtection="1">
      <alignment horizontal="center" vertical="center"/>
    </xf>
    <xf numFmtId="21" fontId="2" fillId="7" borderId="37" xfId="0" applyNumberFormat="1" applyFont="1" applyFill="1" applyBorder="1" applyAlignment="1" applyProtection="1">
      <alignment horizontal="center" vertical="center"/>
    </xf>
    <xf numFmtId="166" fontId="2" fillId="7" borderId="38" xfId="0" applyNumberFormat="1" applyFont="1" applyFill="1" applyBorder="1" applyAlignment="1" applyProtection="1">
      <alignment horizontal="center" vertical="center"/>
    </xf>
    <xf numFmtId="21" fontId="2" fillId="7" borderId="39" xfId="0" applyNumberFormat="1" applyFont="1" applyFill="1" applyBorder="1" applyAlignment="1" applyProtection="1">
      <alignment horizontal="center" vertical="center"/>
    </xf>
    <xf numFmtId="166" fontId="2" fillId="7" borderId="40" xfId="0" applyNumberFormat="1" applyFont="1" applyFill="1" applyBorder="1" applyAlignment="1" applyProtection="1">
      <alignment horizontal="center"/>
    </xf>
    <xf numFmtId="164" fontId="12" fillId="7" borderId="4" xfId="0" applyNumberFormat="1" applyFont="1" applyFill="1" applyBorder="1" applyAlignment="1" applyProtection="1">
      <alignment horizontal="center" vertical="center"/>
    </xf>
    <xf numFmtId="166" fontId="12" fillId="7" borderId="4" xfId="0" applyNumberFormat="1" applyFont="1" applyFill="1" applyBorder="1" applyAlignment="1" applyProtection="1">
      <alignment horizontal="center" vertical="center"/>
    </xf>
    <xf numFmtId="164" fontId="2" fillId="7" borderId="4" xfId="0" applyNumberFormat="1" applyFont="1" applyFill="1" applyBorder="1" applyAlignment="1" applyProtection="1">
      <alignment horizontal="center" vertical="center"/>
    </xf>
    <xf numFmtId="166" fontId="2" fillId="7" borderId="4" xfId="0" applyNumberFormat="1" applyFont="1" applyFill="1" applyBorder="1" applyAlignment="1" applyProtection="1">
      <alignment horizontal="center" vertical="center"/>
    </xf>
    <xf numFmtId="166" fontId="2" fillId="7" borderId="5" xfId="0" applyNumberFormat="1" applyFont="1" applyFill="1" applyBorder="1" applyAlignment="1" applyProtection="1">
      <alignment horizontal="center" vertical="center"/>
    </xf>
    <xf numFmtId="164" fontId="2" fillId="7" borderId="27" xfId="0" applyNumberFormat="1" applyFont="1" applyFill="1" applyBorder="1" applyAlignment="1" applyProtection="1">
      <alignment horizontal="center" vertical="center"/>
    </xf>
    <xf numFmtId="164" fontId="2" fillId="7" borderId="28" xfId="0" applyNumberFormat="1" applyFont="1" applyFill="1" applyBorder="1" applyAlignment="1" applyProtection="1">
      <alignment horizontal="center" vertical="center"/>
    </xf>
    <xf numFmtId="21" fontId="2" fillId="7" borderId="27" xfId="0" applyNumberFormat="1" applyFont="1" applyFill="1" applyBorder="1" applyAlignment="1" applyProtection="1">
      <alignment horizontal="center" vertical="center"/>
    </xf>
    <xf numFmtId="166" fontId="2" fillId="7" borderId="28" xfId="0" applyNumberFormat="1" applyFont="1" applyFill="1" applyBorder="1" applyAlignment="1" applyProtection="1">
      <alignment horizontal="center" vertical="center"/>
    </xf>
    <xf numFmtId="21" fontId="2" fillId="7" borderId="12" xfId="0" applyNumberFormat="1" applyFont="1" applyFill="1" applyBorder="1" applyAlignment="1" applyProtection="1">
      <alignment horizontal="center" vertical="center"/>
    </xf>
    <xf numFmtId="166" fontId="2" fillId="7" borderId="7" xfId="0" applyNumberFormat="1" applyFont="1" applyFill="1" applyBorder="1" applyAlignment="1" applyProtection="1">
      <alignment horizontal="center"/>
    </xf>
    <xf numFmtId="166" fontId="5" fillId="7" borderId="41" xfId="0" applyNumberFormat="1" applyFont="1" applyFill="1" applyBorder="1" applyAlignment="1" applyProtection="1">
      <alignment horizontal="center" vertical="center"/>
    </xf>
    <xf numFmtId="164" fontId="5" fillId="7" borderId="41" xfId="0" applyNumberFormat="1" applyFont="1" applyFill="1" applyBorder="1" applyAlignment="1" applyProtection="1">
      <alignment horizontal="center" vertical="center"/>
    </xf>
    <xf numFmtId="166" fontId="5" fillId="7" borderId="42" xfId="0" applyNumberFormat="1" applyFont="1" applyFill="1" applyBorder="1" applyAlignment="1" applyProtection="1">
      <alignment horizontal="center" vertical="center"/>
    </xf>
    <xf numFmtId="164" fontId="5" fillId="7" borderId="43" xfId="0" applyNumberFormat="1" applyFont="1" applyFill="1" applyBorder="1" applyAlignment="1" applyProtection="1">
      <alignment horizontal="center" vertical="center"/>
    </xf>
    <xf numFmtId="164" fontId="5" fillId="7" borderId="44" xfId="0" applyNumberFormat="1" applyFont="1" applyFill="1" applyBorder="1" applyAlignment="1" applyProtection="1">
      <alignment horizontal="center" vertical="center"/>
    </xf>
    <xf numFmtId="21" fontId="5" fillId="7" borderId="43" xfId="0" applyNumberFormat="1" applyFont="1" applyFill="1" applyBorder="1" applyAlignment="1" applyProtection="1">
      <alignment horizontal="center" vertical="center"/>
    </xf>
    <xf numFmtId="166" fontId="5" fillId="7" borderId="44" xfId="0" applyNumberFormat="1" applyFont="1" applyFill="1" applyBorder="1" applyAlignment="1" applyProtection="1">
      <alignment horizontal="center" vertical="center"/>
    </xf>
    <xf numFmtId="21" fontId="5" fillId="7" borderId="45" xfId="0" applyNumberFormat="1" applyFont="1" applyFill="1" applyBorder="1" applyAlignment="1" applyProtection="1">
      <alignment horizontal="center" vertical="center"/>
    </xf>
    <xf numFmtId="166" fontId="5" fillId="7" borderId="46" xfId="0" applyNumberFormat="1" applyFont="1" applyFill="1" applyBorder="1" applyAlignment="1" applyProtection="1">
      <alignment horizontal="center"/>
    </xf>
    <xf numFmtId="46" fontId="12" fillId="3" borderId="35" xfId="0" applyNumberFormat="1" applyFont="1" applyFill="1" applyBorder="1" applyAlignment="1" applyProtection="1">
      <alignment horizontal="center" vertical="center"/>
    </xf>
    <xf numFmtId="166" fontId="12" fillId="3" borderId="35" xfId="0" applyNumberFormat="1" applyFont="1" applyFill="1" applyBorder="1" applyAlignment="1" applyProtection="1">
      <alignment horizontal="center" vertical="center"/>
    </xf>
    <xf numFmtId="164" fontId="12" fillId="3" borderId="35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6" fontId="2" fillId="3" borderId="35" xfId="0" applyNumberFormat="1" applyFont="1" applyFill="1" applyBorder="1" applyAlignment="1" applyProtection="1">
      <alignment horizontal="center" vertical="center"/>
    </xf>
    <xf numFmtId="166" fontId="2" fillId="3" borderId="36" xfId="0" applyNumberFormat="1" applyFont="1" applyFill="1" applyBorder="1" applyAlignment="1" applyProtection="1">
      <alignment horizontal="center" vertical="center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2" fillId="3" borderId="38" xfId="0" applyNumberFormat="1" applyFont="1" applyFill="1" applyBorder="1" applyAlignment="1" applyProtection="1">
      <alignment horizontal="center" vertical="center"/>
    </xf>
    <xf numFmtId="21" fontId="2" fillId="3" borderId="37" xfId="0" applyNumberFormat="1" applyFont="1" applyFill="1" applyBorder="1" applyAlignment="1" applyProtection="1">
      <alignment horizontal="center" vertical="center"/>
    </xf>
    <xf numFmtId="166" fontId="2" fillId="3" borderId="38" xfId="0" applyNumberFormat="1" applyFont="1" applyFill="1" applyBorder="1" applyAlignment="1" applyProtection="1">
      <alignment horizontal="center" vertical="center"/>
    </xf>
    <xf numFmtId="21" fontId="2" fillId="3" borderId="39" xfId="0" applyNumberFormat="1" applyFont="1" applyFill="1" applyBorder="1" applyAlignment="1" applyProtection="1">
      <alignment horizontal="center" vertical="center"/>
    </xf>
    <xf numFmtId="166" fontId="2" fillId="3" borderId="40" xfId="0" applyNumberFormat="1" applyFont="1" applyFill="1" applyBorder="1" applyAlignment="1" applyProtection="1">
      <alignment horizontal="center"/>
    </xf>
    <xf numFmtId="46" fontId="12" fillId="3" borderId="4" xfId="0" applyNumberFormat="1" applyFont="1" applyFill="1" applyBorder="1" applyAlignment="1" applyProtection="1">
      <alignment horizontal="center" vertical="center"/>
    </xf>
    <xf numFmtId="166" fontId="12" fillId="3" borderId="4" xfId="0" applyNumberFormat="1" applyFont="1" applyFill="1" applyBorder="1" applyAlignment="1" applyProtection="1">
      <alignment horizontal="center" vertical="center"/>
    </xf>
    <xf numFmtId="164" fontId="12" fillId="3" borderId="4" xfId="0" applyNumberFormat="1" applyFont="1" applyFill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166" fontId="2" fillId="3" borderId="5" xfId="0" applyNumberFormat="1" applyFont="1" applyFill="1" applyBorder="1" applyAlignment="1" applyProtection="1">
      <alignment horizontal="center" vertical="center"/>
    </xf>
    <xf numFmtId="164" fontId="2" fillId="3" borderId="27" xfId="0" applyNumberFormat="1" applyFont="1" applyFill="1" applyBorder="1" applyAlignment="1" applyProtection="1">
      <alignment horizontal="center" vertical="center"/>
    </xf>
    <xf numFmtId="164" fontId="2" fillId="3" borderId="28" xfId="0" applyNumberFormat="1" applyFont="1" applyFill="1" applyBorder="1" applyAlignment="1" applyProtection="1">
      <alignment horizontal="center" vertical="center"/>
    </xf>
    <xf numFmtId="21" fontId="2" fillId="3" borderId="27" xfId="0" applyNumberFormat="1" applyFont="1" applyFill="1" applyBorder="1" applyAlignment="1" applyProtection="1">
      <alignment horizontal="center" vertical="center"/>
    </xf>
    <xf numFmtId="166" fontId="2" fillId="3" borderId="28" xfId="0" applyNumberFormat="1" applyFont="1" applyFill="1" applyBorder="1" applyAlignment="1" applyProtection="1">
      <alignment horizontal="center" vertical="center"/>
    </xf>
    <xf numFmtId="21" fontId="2" fillId="3" borderId="12" xfId="0" applyNumberFormat="1" applyFont="1" applyFill="1" applyBorder="1" applyAlignment="1" applyProtection="1">
      <alignment horizontal="center" vertical="center"/>
    </xf>
    <xf numFmtId="166" fontId="2" fillId="3" borderId="7" xfId="0" applyNumberFormat="1" applyFont="1" applyFill="1" applyBorder="1" applyAlignment="1" applyProtection="1">
      <alignment horizontal="center"/>
    </xf>
    <xf numFmtId="46" fontId="5" fillId="3" borderId="41" xfId="0" applyNumberFormat="1" applyFont="1" applyFill="1" applyBorder="1" applyAlignment="1" applyProtection="1">
      <alignment horizontal="center" vertical="center"/>
    </xf>
    <xf numFmtId="166" fontId="5" fillId="3" borderId="41" xfId="0" applyNumberFormat="1" applyFont="1" applyFill="1" applyBorder="1" applyAlignment="1" applyProtection="1">
      <alignment horizontal="center" vertical="center"/>
    </xf>
    <xf numFmtId="164" fontId="5" fillId="3" borderId="41" xfId="0" applyNumberFormat="1" applyFont="1" applyFill="1" applyBorder="1" applyAlignment="1" applyProtection="1">
      <alignment horizontal="center" vertical="center"/>
    </xf>
    <xf numFmtId="166" fontId="5" fillId="3" borderId="42" xfId="0" applyNumberFormat="1" applyFont="1" applyFill="1" applyBorder="1" applyAlignment="1" applyProtection="1">
      <alignment horizontal="center" vertical="center"/>
    </xf>
    <xf numFmtId="164" fontId="5" fillId="3" borderId="43" xfId="0" applyNumberFormat="1" applyFont="1" applyFill="1" applyBorder="1" applyAlignment="1" applyProtection="1">
      <alignment horizontal="center" vertical="center"/>
    </xf>
    <xf numFmtId="164" fontId="5" fillId="3" borderId="44" xfId="0" applyNumberFormat="1" applyFont="1" applyFill="1" applyBorder="1" applyAlignment="1" applyProtection="1">
      <alignment horizontal="center" vertical="center"/>
    </xf>
    <xf numFmtId="21" fontId="5" fillId="3" borderId="43" xfId="0" applyNumberFormat="1" applyFont="1" applyFill="1" applyBorder="1" applyAlignment="1" applyProtection="1">
      <alignment horizontal="center" vertical="center"/>
    </xf>
    <xf numFmtId="166" fontId="5" fillId="3" borderId="44" xfId="0" applyNumberFormat="1" applyFont="1" applyFill="1" applyBorder="1" applyAlignment="1" applyProtection="1">
      <alignment horizontal="center" vertical="center"/>
    </xf>
    <xf numFmtId="21" fontId="5" fillId="3" borderId="45" xfId="0" applyNumberFormat="1" applyFont="1" applyFill="1" applyBorder="1" applyAlignment="1" applyProtection="1">
      <alignment horizontal="center" vertical="center"/>
    </xf>
    <xf numFmtId="166" fontId="5" fillId="3" borderId="46" xfId="0" applyNumberFormat="1" applyFont="1" applyFill="1" applyBorder="1" applyAlignment="1" applyProtection="1">
      <alignment horizontal="center"/>
    </xf>
    <xf numFmtId="46" fontId="12" fillId="6" borderId="17" xfId="0" applyNumberFormat="1" applyFont="1" applyFill="1" applyBorder="1" applyAlignment="1" applyProtection="1">
      <alignment horizontal="center" vertical="center"/>
    </xf>
    <xf numFmtId="166" fontId="12" fillId="6" borderId="17" xfId="0" applyNumberFormat="1" applyFont="1" applyFill="1" applyBorder="1" applyAlignment="1" applyProtection="1">
      <alignment horizontal="center" vertical="center"/>
    </xf>
    <xf numFmtId="164" fontId="12" fillId="6" borderId="17" xfId="0" applyNumberFormat="1" applyFont="1" applyFill="1" applyBorder="1" applyAlignment="1" applyProtection="1">
      <alignment horizontal="center" vertical="center"/>
    </xf>
    <xf numFmtId="164" fontId="2" fillId="6" borderId="17" xfId="0" applyNumberFormat="1" applyFont="1" applyFill="1" applyBorder="1" applyAlignment="1" applyProtection="1">
      <alignment horizontal="center" vertical="center"/>
    </xf>
    <xf numFmtId="166" fontId="2" fillId="6" borderId="17" xfId="0" applyNumberFormat="1" applyFont="1" applyFill="1" applyBorder="1" applyAlignment="1" applyProtection="1">
      <alignment horizontal="center" vertical="center"/>
    </xf>
    <xf numFmtId="166" fontId="2" fillId="6" borderId="18" xfId="0" applyNumberFormat="1" applyFont="1" applyFill="1" applyBorder="1" applyAlignment="1" applyProtection="1">
      <alignment horizontal="center" vertical="center"/>
    </xf>
    <xf numFmtId="164" fontId="2" fillId="6" borderId="31" xfId="0" applyNumberFormat="1" applyFont="1" applyFill="1" applyBorder="1" applyAlignment="1" applyProtection="1">
      <alignment horizontal="center" vertical="center"/>
    </xf>
    <xf numFmtId="164" fontId="2" fillId="6" borderId="32" xfId="0" applyNumberFormat="1" applyFont="1" applyFill="1" applyBorder="1" applyAlignment="1" applyProtection="1">
      <alignment horizontal="center" vertical="center"/>
    </xf>
    <xf numFmtId="21" fontId="2" fillId="6" borderId="31" xfId="0" applyNumberFormat="1" applyFont="1" applyFill="1" applyBorder="1" applyAlignment="1" applyProtection="1">
      <alignment horizontal="center" vertical="center"/>
    </xf>
    <xf numFmtId="166" fontId="2" fillId="6" borderId="32" xfId="0" applyNumberFormat="1" applyFont="1" applyFill="1" applyBorder="1" applyAlignment="1" applyProtection="1">
      <alignment horizontal="center" vertical="center"/>
    </xf>
    <xf numFmtId="21" fontId="2" fillId="6" borderId="19" xfId="0" applyNumberFormat="1" applyFont="1" applyFill="1" applyBorder="1" applyAlignment="1" applyProtection="1">
      <alignment horizontal="center" vertical="center"/>
    </xf>
    <xf numFmtId="166" fontId="2" fillId="6" borderId="24" xfId="0" applyNumberFormat="1" applyFont="1" applyFill="1" applyBorder="1" applyAlignment="1" applyProtection="1">
      <alignment horizontal="center"/>
    </xf>
    <xf numFmtId="46" fontId="12" fillId="6" borderId="4" xfId="0" applyNumberFormat="1" applyFont="1" applyFill="1" applyBorder="1" applyAlignment="1" applyProtection="1">
      <alignment horizontal="center" vertical="center"/>
    </xf>
    <xf numFmtId="166" fontId="12" fillId="6" borderId="4" xfId="0" applyNumberFormat="1" applyFont="1" applyFill="1" applyBorder="1" applyAlignment="1" applyProtection="1">
      <alignment horizontal="center" vertical="center"/>
    </xf>
    <xf numFmtId="164" fontId="12" fillId="6" borderId="4" xfId="0" applyNumberFormat="1" applyFont="1" applyFill="1" applyBorder="1" applyAlignment="1" applyProtection="1">
      <alignment horizontal="center" vertical="center"/>
    </xf>
    <xf numFmtId="164" fontId="2" fillId="6" borderId="4" xfId="0" applyNumberFormat="1" applyFont="1" applyFill="1" applyBorder="1" applyAlignment="1" applyProtection="1">
      <alignment horizontal="center" vertical="center"/>
    </xf>
    <xf numFmtId="166" fontId="2" fillId="6" borderId="4" xfId="0" applyNumberFormat="1" applyFont="1" applyFill="1" applyBorder="1" applyAlignment="1" applyProtection="1">
      <alignment horizontal="center" vertical="center"/>
    </xf>
    <xf numFmtId="166" fontId="2" fillId="6" borderId="5" xfId="0" applyNumberFormat="1" applyFont="1" applyFill="1" applyBorder="1" applyAlignment="1" applyProtection="1">
      <alignment horizontal="center" vertical="center"/>
    </xf>
    <xf numFmtId="164" fontId="2" fillId="6" borderId="27" xfId="0" applyNumberFormat="1" applyFont="1" applyFill="1" applyBorder="1" applyAlignment="1" applyProtection="1">
      <alignment horizontal="center" vertical="center"/>
    </xf>
    <xf numFmtId="164" fontId="2" fillId="6" borderId="28" xfId="0" applyNumberFormat="1" applyFont="1" applyFill="1" applyBorder="1" applyAlignment="1" applyProtection="1">
      <alignment horizontal="center" vertical="center"/>
    </xf>
    <xf numFmtId="21" fontId="2" fillId="6" borderId="27" xfId="0" applyNumberFormat="1" applyFont="1" applyFill="1" applyBorder="1" applyAlignment="1" applyProtection="1">
      <alignment horizontal="center" vertical="center"/>
    </xf>
    <xf numFmtId="166" fontId="2" fillId="6" borderId="28" xfId="0" applyNumberFormat="1" applyFont="1" applyFill="1" applyBorder="1" applyAlignment="1" applyProtection="1">
      <alignment horizontal="center" vertical="center"/>
    </xf>
    <xf numFmtId="21" fontId="2" fillId="6" borderId="12" xfId="0" applyNumberFormat="1" applyFont="1" applyFill="1" applyBorder="1" applyAlignment="1" applyProtection="1">
      <alignment horizontal="center" vertical="center"/>
    </xf>
    <xf numFmtId="166" fontId="2" fillId="6" borderId="7" xfId="0" applyNumberFormat="1" applyFont="1" applyFill="1" applyBorder="1" applyAlignment="1" applyProtection="1">
      <alignment horizontal="center"/>
    </xf>
    <xf numFmtId="46" fontId="5" fillId="6" borderId="9" xfId="0" applyNumberFormat="1" applyFont="1" applyFill="1" applyBorder="1" applyAlignment="1" applyProtection="1">
      <alignment horizontal="center" vertical="center"/>
    </xf>
    <xf numFmtId="166" fontId="5" fillId="6" borderId="9" xfId="0" applyNumberFormat="1" applyFont="1" applyFill="1" applyBorder="1" applyAlignment="1" applyProtection="1">
      <alignment horizontal="center" vertical="center"/>
    </xf>
    <xf numFmtId="164" fontId="5" fillId="6" borderId="9" xfId="0" applyNumberFormat="1" applyFont="1" applyFill="1" applyBorder="1" applyAlignment="1" applyProtection="1">
      <alignment horizontal="center" vertical="center"/>
    </xf>
    <xf numFmtId="166" fontId="5" fillId="6" borderId="13" xfId="0" applyNumberFormat="1" applyFont="1" applyFill="1" applyBorder="1" applyAlignment="1" applyProtection="1">
      <alignment horizontal="center" vertical="center"/>
    </xf>
    <xf numFmtId="164" fontId="5" fillId="6" borderId="33" xfId="0" applyNumberFormat="1" applyFont="1" applyFill="1" applyBorder="1" applyAlignment="1" applyProtection="1">
      <alignment horizontal="center" vertical="center"/>
    </xf>
    <xf numFmtId="164" fontId="5" fillId="6" borderId="34" xfId="0" applyNumberFormat="1" applyFont="1" applyFill="1" applyBorder="1" applyAlignment="1" applyProtection="1">
      <alignment horizontal="center" vertical="center"/>
    </xf>
    <xf numFmtId="21" fontId="5" fillId="6" borderId="33" xfId="0" applyNumberFormat="1" applyFont="1" applyFill="1" applyBorder="1" applyAlignment="1" applyProtection="1">
      <alignment horizontal="center" vertical="center"/>
    </xf>
    <xf numFmtId="166" fontId="5" fillId="6" borderId="34" xfId="0" applyNumberFormat="1" applyFont="1" applyFill="1" applyBorder="1" applyAlignment="1" applyProtection="1">
      <alignment horizontal="center" vertical="center"/>
    </xf>
    <xf numFmtId="21" fontId="5" fillId="6" borderId="14" xfId="0" applyNumberFormat="1" applyFont="1" applyFill="1" applyBorder="1" applyAlignment="1" applyProtection="1">
      <alignment horizontal="center" vertical="center"/>
    </xf>
    <xf numFmtId="166" fontId="5" fillId="6" borderId="22" xfId="0" applyNumberFormat="1" applyFont="1" applyFill="1" applyBorder="1" applyAlignment="1" applyProtection="1">
      <alignment horizontal="center"/>
    </xf>
    <xf numFmtId="1" fontId="2" fillId="0" borderId="4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6" fontId="12" fillId="7" borderId="17" xfId="0" applyNumberFormat="1" applyFont="1" applyFill="1" applyBorder="1" applyAlignment="1" applyProtection="1">
      <alignment horizontal="center" vertical="center"/>
    </xf>
    <xf numFmtId="46" fontId="12" fillId="3" borderId="17" xfId="0" applyNumberFormat="1" applyFont="1" applyFill="1" applyBorder="1" applyAlignment="1" applyProtection="1">
      <alignment horizontal="center" vertical="center"/>
    </xf>
    <xf numFmtId="46" fontId="5" fillId="2" borderId="53" xfId="0" applyNumberFormat="1" applyFont="1" applyFill="1" applyBorder="1" applyAlignment="1" applyProtection="1">
      <alignment horizontal="center" vertical="center"/>
    </xf>
    <xf numFmtId="46" fontId="5" fillId="7" borderId="54" xfId="0" applyNumberFormat="1" applyFont="1" applyFill="1" applyBorder="1" applyAlignment="1" applyProtection="1">
      <alignment horizontal="center" vertical="center"/>
    </xf>
    <xf numFmtId="46" fontId="5" fillId="3" borderId="54" xfId="0" applyNumberFormat="1" applyFont="1" applyFill="1" applyBorder="1" applyAlignment="1" applyProtection="1">
      <alignment horizontal="center" vertical="center"/>
    </xf>
    <xf numFmtId="46" fontId="5" fillId="6" borderId="17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4" borderId="43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13" fillId="4" borderId="44" xfId="0" applyFont="1" applyFill="1" applyBorder="1" applyAlignment="1" applyProtection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21" fontId="5" fillId="3" borderId="9" xfId="0" applyNumberFormat="1" applyFont="1" applyFill="1" applyBorder="1" applyAlignment="1">
      <alignment horizontal="center"/>
    </xf>
    <xf numFmtId="21" fontId="5" fillId="3" borderId="4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4">
    <cellStyle name="Hyperlink" xfId="2" builtinId="8"/>
    <cellStyle name="Hyperlink 2" xfId="3" xr:uid="{50BCDE16-513A-4F1D-B21E-1FFC259AB0D1}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5F28B-024F-4095-987E-07697ECBC7E9}">
  <dimension ref="A1:AL41"/>
  <sheetViews>
    <sheetView tabSelected="1" workbookViewId="0">
      <selection activeCell="O47" sqref="O47"/>
    </sheetView>
  </sheetViews>
  <sheetFormatPr defaultRowHeight="11.25" x14ac:dyDescent="0.2"/>
  <cols>
    <col min="1" max="1" width="10.5703125" style="138" customWidth="1"/>
    <col min="2" max="2" width="7.28515625" style="138" customWidth="1"/>
    <col min="3" max="3" width="8.28515625" style="138" customWidth="1"/>
    <col min="4" max="4" width="8" style="138" customWidth="1"/>
    <col min="5" max="5" width="6.7109375" style="138" customWidth="1"/>
    <col min="6" max="6" width="8" style="138" customWidth="1"/>
    <col min="7" max="7" width="9.140625" style="138" hidden="1" customWidth="1"/>
    <col min="8" max="8" width="8.5703125" style="138" hidden="1" customWidth="1"/>
    <col min="9" max="9" width="6" style="138" hidden="1" customWidth="1"/>
    <col min="10" max="10" width="8.140625" style="138" customWidth="1"/>
    <col min="11" max="11" width="7.5703125" style="139" customWidth="1"/>
    <col min="12" max="12" width="9.140625" style="138"/>
    <col min="13" max="13" width="7" style="139" customWidth="1"/>
    <col min="14" max="14" width="9" style="138" customWidth="1"/>
    <col min="15" max="15" width="7.5703125" style="139" customWidth="1"/>
    <col min="16" max="16" width="8.140625" style="138" customWidth="1"/>
    <col min="17" max="17" width="8" style="138" customWidth="1"/>
    <col min="18" max="18" width="7.7109375" style="138" customWidth="1"/>
    <col min="19" max="19" width="7.28515625" style="138" customWidth="1"/>
    <col min="20" max="20" width="7.140625" style="138" customWidth="1"/>
    <col min="21" max="21" width="8" style="138" customWidth="1"/>
    <col min="22" max="22" width="9" style="139" customWidth="1"/>
    <col min="23" max="23" width="8.28515625" style="138" customWidth="1"/>
    <col min="24" max="24" width="8" style="138" customWidth="1"/>
    <col min="25" max="25" width="7.28515625" style="138" customWidth="1"/>
    <col min="26" max="26" width="7" style="138" customWidth="1"/>
    <col min="27" max="27" width="7.85546875" style="138" customWidth="1"/>
    <col min="28" max="28" width="5.5703125" style="138" customWidth="1"/>
    <col min="29" max="29" width="7.42578125" style="138" customWidth="1"/>
    <col min="30" max="30" width="5.7109375" style="138" customWidth="1"/>
    <col min="31" max="31" width="9.140625" style="138"/>
    <col min="32" max="32" width="5.85546875" style="138" customWidth="1"/>
    <col min="33" max="33" width="9.140625" style="138"/>
    <col min="34" max="34" width="6.140625" style="138" customWidth="1"/>
    <col min="35" max="35" width="9.140625" style="138"/>
    <col min="36" max="36" width="5.7109375" style="138" customWidth="1"/>
    <col min="37" max="37" width="9.140625" style="138"/>
    <col min="38" max="38" width="5.85546875" style="137" customWidth="1"/>
    <col min="39" max="16384" width="9.140625" style="138"/>
  </cols>
  <sheetData>
    <row r="1" spans="1:38" x14ac:dyDescent="0.2">
      <c r="A1" s="296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  <c r="S1" s="306" t="s">
        <v>29</v>
      </c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7"/>
    </row>
    <row r="2" spans="1:38" x14ac:dyDescent="0.2">
      <c r="A2" s="1"/>
      <c r="B2" s="2">
        <v>4.1666666666666664E-2</v>
      </c>
      <c r="C2" s="284">
        <v>10000</v>
      </c>
      <c r="D2" s="2"/>
      <c r="E2" s="133"/>
      <c r="F2" s="134">
        <v>0.98</v>
      </c>
      <c r="G2" s="134">
        <v>0.8</v>
      </c>
      <c r="H2" s="134">
        <v>0.82</v>
      </c>
      <c r="I2" s="134" t="s">
        <v>5</v>
      </c>
      <c r="J2" s="134">
        <v>0.85</v>
      </c>
      <c r="K2" s="49" t="s">
        <v>15</v>
      </c>
      <c r="L2" s="134">
        <v>0.9</v>
      </c>
      <c r="M2" s="49" t="s">
        <v>14</v>
      </c>
      <c r="N2" s="134">
        <v>0.95</v>
      </c>
      <c r="O2" s="49"/>
      <c r="P2" s="134">
        <v>1</v>
      </c>
      <c r="Q2" s="134">
        <v>0.98</v>
      </c>
      <c r="R2" s="40">
        <v>0.96</v>
      </c>
      <c r="S2" s="302">
        <v>1.05</v>
      </c>
      <c r="T2" s="303"/>
      <c r="U2" s="304">
        <v>1.1000000000000001</v>
      </c>
      <c r="V2" s="304"/>
      <c r="W2" s="302">
        <v>1.1000000000000001</v>
      </c>
      <c r="X2" s="303"/>
      <c r="Y2" s="304">
        <v>1</v>
      </c>
      <c r="Z2" s="304"/>
      <c r="AA2" s="302">
        <v>1</v>
      </c>
      <c r="AB2" s="303"/>
      <c r="AC2" s="304">
        <v>1.05</v>
      </c>
      <c r="AD2" s="304"/>
      <c r="AE2" s="302">
        <v>0.85</v>
      </c>
      <c r="AF2" s="303"/>
      <c r="AG2" s="304">
        <v>0.98</v>
      </c>
      <c r="AH2" s="304"/>
      <c r="AI2" s="302">
        <v>0.95</v>
      </c>
      <c r="AJ2" s="303"/>
      <c r="AK2" s="304">
        <v>1</v>
      </c>
      <c r="AL2" s="305"/>
    </row>
    <row r="3" spans="1:38" ht="12" thickBot="1" x14ac:dyDescent="0.25">
      <c r="A3" s="357" t="s">
        <v>1</v>
      </c>
      <c r="B3" s="358"/>
      <c r="C3" s="141" t="s">
        <v>2</v>
      </c>
      <c r="D3" s="142" t="s">
        <v>4</v>
      </c>
      <c r="E3" s="143" t="s">
        <v>5</v>
      </c>
      <c r="F3" s="143" t="s">
        <v>35</v>
      </c>
      <c r="G3" s="143" t="s">
        <v>34</v>
      </c>
      <c r="H3" s="300" t="s">
        <v>33</v>
      </c>
      <c r="I3" s="300"/>
      <c r="J3" s="300" t="s">
        <v>32</v>
      </c>
      <c r="K3" s="300"/>
      <c r="L3" s="300" t="s">
        <v>31</v>
      </c>
      <c r="M3" s="300"/>
      <c r="N3" s="143" t="s">
        <v>30</v>
      </c>
      <c r="O3" s="144" t="s">
        <v>36</v>
      </c>
      <c r="P3" s="299" t="s">
        <v>37</v>
      </c>
      <c r="Q3" s="300"/>
      <c r="R3" s="301"/>
      <c r="S3" s="145">
        <v>200</v>
      </c>
      <c r="T3" s="146" t="s">
        <v>13</v>
      </c>
      <c r="U3" s="147">
        <v>300</v>
      </c>
      <c r="V3" s="144" t="s">
        <v>13</v>
      </c>
      <c r="W3" s="145">
        <v>400</v>
      </c>
      <c r="X3" s="146" t="s">
        <v>13</v>
      </c>
      <c r="Y3" s="147">
        <v>500</v>
      </c>
      <c r="Z3" s="148" t="s">
        <v>13</v>
      </c>
      <c r="AA3" s="145">
        <v>600</v>
      </c>
      <c r="AB3" s="146" t="s">
        <v>13</v>
      </c>
      <c r="AC3" s="147">
        <v>800</v>
      </c>
      <c r="AD3" s="148" t="s">
        <v>13</v>
      </c>
      <c r="AE3" s="145">
        <v>1200</v>
      </c>
      <c r="AF3" s="146" t="s">
        <v>13</v>
      </c>
      <c r="AG3" s="147">
        <v>1500</v>
      </c>
      <c r="AH3" s="148" t="s">
        <v>13</v>
      </c>
      <c r="AI3" s="145">
        <v>1600</v>
      </c>
      <c r="AJ3" s="146" t="s">
        <v>13</v>
      </c>
      <c r="AK3" s="147">
        <v>1800</v>
      </c>
      <c r="AL3" s="149" t="s">
        <v>13</v>
      </c>
    </row>
    <row r="4" spans="1:38" ht="12" thickTop="1" x14ac:dyDescent="0.2">
      <c r="A4" s="325" t="s">
        <v>42</v>
      </c>
      <c r="B4" s="326"/>
      <c r="C4" s="150">
        <v>2.7777777777777776E-2</v>
      </c>
      <c r="D4" s="151">
        <f>C4/($C$2/1000)</f>
        <v>2.7777777777777775E-3</v>
      </c>
      <c r="E4" s="152">
        <f>$B$2/D4</f>
        <v>15.000000000000002</v>
      </c>
      <c r="F4" s="153">
        <f>SUM(D4/$F$2)</f>
        <v>2.8344671201814054E-3</v>
      </c>
      <c r="G4" s="153">
        <f>SUM(F4/$G$2)</f>
        <v>3.5430839002267567E-3</v>
      </c>
      <c r="H4" s="154">
        <f>SUM(F4/$H$2)</f>
        <v>3.4566672197334216E-3</v>
      </c>
      <c r="I4" s="155">
        <f>$B$2/H4</f>
        <v>12.054</v>
      </c>
      <c r="J4" s="154">
        <f t="shared" ref="J4:J26" si="0">SUM(F4/$J$2)</f>
        <v>3.3346672002134183E-3</v>
      </c>
      <c r="K4" s="155">
        <f>$B$2/J4</f>
        <v>12.495000000000001</v>
      </c>
      <c r="L4" s="154">
        <f t="shared" ref="L4:L26" si="1">SUM(F4/$L$2)</f>
        <v>3.1494079113126728E-3</v>
      </c>
      <c r="M4" s="155">
        <f>$B$2/L4</f>
        <v>13.23</v>
      </c>
      <c r="N4" s="154">
        <f t="shared" ref="N4:N26" si="2">SUM(F4/$N$2)</f>
        <v>2.983649600190953E-3</v>
      </c>
      <c r="O4" s="156">
        <f>$B$2/N4</f>
        <v>13.965000000000002</v>
      </c>
      <c r="P4" s="157">
        <f t="shared" ref="P4:P26" si="3">SUM(F4/$P$2)</f>
        <v>2.8344671201814054E-3</v>
      </c>
      <c r="Q4" s="154">
        <f t="shared" ref="Q4:Q34" si="4">SUM(F4/$Q$2)</f>
        <v>2.8923133879402096E-3</v>
      </c>
      <c r="R4" s="158">
        <f t="shared" ref="R4:R26" si="5">SUM(F4/$R$2)</f>
        <v>2.9525699168556309E-3</v>
      </c>
      <c r="S4" s="159">
        <f>SUM(D4/1000*$S$3)/$S$2</f>
        <v>5.2910052910052903E-4</v>
      </c>
      <c r="T4" s="160">
        <f>SUM(E4*$S$2)</f>
        <v>15.750000000000002</v>
      </c>
      <c r="U4" s="161">
        <f>SUM(D4/1000*$U$3)/$U$2</f>
        <v>7.5757575757575747E-4</v>
      </c>
      <c r="V4" s="156">
        <f>SUM(E4*$U$2)</f>
        <v>16.500000000000004</v>
      </c>
      <c r="W4" s="159">
        <f>SUM(D4/1000)*$W$3/$W$2</f>
        <v>1.0101010101010099E-3</v>
      </c>
      <c r="X4" s="160">
        <f>SUM(E4*$W$2)</f>
        <v>16.500000000000004</v>
      </c>
      <c r="Y4" s="161">
        <f>SUM(D4/1000)*$Y$3/$Y$2</f>
        <v>1.3888888888888887E-3</v>
      </c>
      <c r="Z4" s="156">
        <f>SUM(E4*$Y$2)</f>
        <v>15.000000000000002</v>
      </c>
      <c r="AA4" s="159">
        <f>SUM(D4/1000)*$AA$3/$AA$2</f>
        <v>1.6666666666666666E-3</v>
      </c>
      <c r="AB4" s="160">
        <f>SUM(E4*$AA$2)</f>
        <v>15.000000000000002</v>
      </c>
      <c r="AC4" s="161">
        <f>SUM(D4/1000)*$AC$3/$AC$2</f>
        <v>2.1164021164021161E-3</v>
      </c>
      <c r="AD4" s="156">
        <f>SUM(E4*$AC$2)</f>
        <v>15.750000000000002</v>
      </c>
      <c r="AE4" s="159">
        <f>SUM(D4/1000)*$AE$3/$AE$2</f>
        <v>3.9215686274509803E-3</v>
      </c>
      <c r="AF4" s="160">
        <f>SUM(E4*$AE$2)</f>
        <v>12.750000000000002</v>
      </c>
      <c r="AG4" s="161">
        <f>SUM(D4/1000)*$AG$3/$AG$2</f>
        <v>4.2517006802721092E-3</v>
      </c>
      <c r="AH4" s="156">
        <f>SUM(E4*$AG$2)</f>
        <v>14.700000000000001</v>
      </c>
      <c r="AI4" s="159">
        <f>SUM(D4/1000)*$AI$3/$AI$2</f>
        <v>4.6783625730994144E-3</v>
      </c>
      <c r="AJ4" s="160">
        <f>SUM(E4*$AI$2)</f>
        <v>14.250000000000002</v>
      </c>
      <c r="AK4" s="161">
        <f>SUM(D4/1000)*$AK$3/$AK$2</f>
        <v>4.9999999999999992E-3</v>
      </c>
      <c r="AL4" s="162">
        <f>SUM(E4*$AK$2)</f>
        <v>15.000000000000002</v>
      </c>
    </row>
    <row r="5" spans="1:38" x14ac:dyDescent="0.2">
      <c r="A5" s="327"/>
      <c r="B5" s="328"/>
      <c r="C5" s="150">
        <v>3.1944444444444449E-2</v>
      </c>
      <c r="D5" s="151">
        <f t="shared" ref="D5:D34" si="6">C5/($C$2/1000)</f>
        <v>3.1944444444444451E-3</v>
      </c>
      <c r="E5" s="163">
        <f t="shared" ref="E5:E34" si="7">$B$2/D5</f>
        <v>13.043478260869563</v>
      </c>
      <c r="F5" s="164">
        <f t="shared" ref="F5:F11" si="8">SUM(D5/$F$2)</f>
        <v>3.2596371882086177E-3</v>
      </c>
      <c r="G5" s="164">
        <f t="shared" ref="G5:G11" si="9">SUM(F5/$G$2)</f>
        <v>4.0745464852607717E-3</v>
      </c>
      <c r="H5" s="165">
        <f t="shared" ref="H5:H11" si="10">SUM(F5/$H$2)</f>
        <v>3.9751673026934362E-3</v>
      </c>
      <c r="I5" s="166">
        <f t="shared" ref="I5:I34" si="11">$B$2/H5</f>
        <v>10.481739130434779</v>
      </c>
      <c r="J5" s="165">
        <f t="shared" si="0"/>
        <v>3.8348672802454328E-3</v>
      </c>
      <c r="K5" s="166">
        <f t="shared" ref="K5:K34" si="12">$B$2/J5</f>
        <v>10.865217391304343</v>
      </c>
      <c r="L5" s="165">
        <f t="shared" si="1"/>
        <v>3.6218190980095749E-3</v>
      </c>
      <c r="M5" s="166">
        <f t="shared" ref="M5:M34" si="13">$B$2/L5</f>
        <v>11.504347826086953</v>
      </c>
      <c r="N5" s="165">
        <f t="shared" si="2"/>
        <v>3.4311970402195976E-3</v>
      </c>
      <c r="O5" s="167">
        <f t="shared" ref="O5:O34" si="14">$B$2/N5</f>
        <v>12.143478260869561</v>
      </c>
      <c r="P5" s="168">
        <f t="shared" si="3"/>
        <v>3.2596371882086177E-3</v>
      </c>
      <c r="Q5" s="165">
        <f t="shared" si="4"/>
        <v>3.3261603961312427E-3</v>
      </c>
      <c r="R5" s="169">
        <f t="shared" si="5"/>
        <v>3.3954554043839767E-3</v>
      </c>
      <c r="S5" s="170">
        <f t="shared" ref="S5:S34" si="15">SUM(D5/1000*$S$3)/$S$2</f>
        <v>6.0846560846560861E-4</v>
      </c>
      <c r="T5" s="171">
        <f t="shared" ref="T5:T34" si="16">SUM(E5*$S$2)</f>
        <v>13.695652173913041</v>
      </c>
      <c r="U5" s="172">
        <f t="shared" ref="U5:U34" si="17">SUM(D5/1000*$U$3)/$U$2</f>
        <v>8.7121212121212129E-4</v>
      </c>
      <c r="V5" s="167">
        <f t="shared" ref="V5:V34" si="18">SUM(E5*$U$2)</f>
        <v>14.34782608695652</v>
      </c>
      <c r="W5" s="170">
        <f t="shared" ref="W5:W34" si="19">SUM(D5/1000)*$W$3/$W$2</f>
        <v>1.1616161616161617E-3</v>
      </c>
      <c r="X5" s="171">
        <f t="shared" ref="X5:X34" si="20">SUM(E5*$W$2)</f>
        <v>14.34782608695652</v>
      </c>
      <c r="Y5" s="172">
        <f t="shared" ref="Y5:Y34" si="21">SUM(D5/1000)*$Y$3/$Y$2</f>
        <v>1.5972222222222225E-3</v>
      </c>
      <c r="Z5" s="167">
        <f t="shared" ref="Z5:Z34" si="22">SUM(E5*$Y$2)</f>
        <v>13.043478260869563</v>
      </c>
      <c r="AA5" s="170">
        <f t="shared" ref="AA5:AA34" si="23">SUM(D5/1000)*$AA$3/$AA$2</f>
        <v>1.916666666666667E-3</v>
      </c>
      <c r="AB5" s="171">
        <f t="shared" ref="AB5:AB34" si="24">SUM(E5*$AA$2)</f>
        <v>13.043478260869563</v>
      </c>
      <c r="AC5" s="172">
        <f t="shared" ref="AC5:AC34" si="25">SUM(D5/1000)*$AC$3/$AC$2</f>
        <v>2.4338624338624344E-3</v>
      </c>
      <c r="AD5" s="167">
        <f t="shared" ref="AD5:AD34" si="26">SUM(E5*$AC$2)</f>
        <v>13.695652173913041</v>
      </c>
      <c r="AE5" s="170">
        <f t="shared" ref="AE5:AE34" si="27">SUM(D5/1000)*$AE$3/$AE$2</f>
        <v>4.5098039215686284E-3</v>
      </c>
      <c r="AF5" s="171">
        <f t="shared" ref="AF5:AF34" si="28">SUM(E5*$AE$2)</f>
        <v>11.086956521739127</v>
      </c>
      <c r="AG5" s="172">
        <f t="shared" ref="AG5:AG34" si="29">SUM(D5/1000)*$AG$3/$AG$2</f>
        <v>4.8894557823129263E-3</v>
      </c>
      <c r="AH5" s="167">
        <f t="shared" ref="AH5:AH34" si="30">SUM(E5*$AG$2)</f>
        <v>12.782608695652172</v>
      </c>
      <c r="AI5" s="170">
        <f t="shared" ref="AI5:AI34" si="31">SUM(D5/1000)*$AI$3/$AI$2</f>
        <v>5.3801169590643287E-3</v>
      </c>
      <c r="AJ5" s="171">
        <f t="shared" ref="AJ5:AJ34" si="32">SUM(E5*$AI$2)</f>
        <v>12.391304347826084</v>
      </c>
      <c r="AK5" s="172">
        <f t="shared" ref="AK5:AK34" si="33">SUM(D5/1000)*$AK$3/$AK$2</f>
        <v>5.7500000000000008E-3</v>
      </c>
      <c r="AL5" s="173">
        <f t="shared" ref="AL5:AL34" si="34">SUM(E5*$AK$2)</f>
        <v>13.043478260869563</v>
      </c>
    </row>
    <row r="6" spans="1:38" x14ac:dyDescent="0.2">
      <c r="A6" s="327"/>
      <c r="B6" s="328"/>
      <c r="C6" s="150">
        <v>3.2638888888888898E-2</v>
      </c>
      <c r="D6" s="151">
        <f t="shared" si="6"/>
        <v>3.26388888888889E-3</v>
      </c>
      <c r="E6" s="163">
        <f t="shared" si="7"/>
        <v>12.765957446808505</v>
      </c>
      <c r="F6" s="164">
        <f t="shared" si="8"/>
        <v>3.3304988662131532E-3</v>
      </c>
      <c r="G6" s="164">
        <f t="shared" si="9"/>
        <v>4.1631235827664414E-3</v>
      </c>
      <c r="H6" s="165">
        <f t="shared" si="10"/>
        <v>4.0615839831867721E-3</v>
      </c>
      <c r="I6" s="166">
        <f t="shared" si="11"/>
        <v>10.258723404255315</v>
      </c>
      <c r="J6" s="165">
        <f t="shared" si="0"/>
        <v>3.9182339602507688E-3</v>
      </c>
      <c r="K6" s="166">
        <f t="shared" si="12"/>
        <v>10.634042553191485</v>
      </c>
      <c r="L6" s="165">
        <f t="shared" si="1"/>
        <v>3.7005542957923923E-3</v>
      </c>
      <c r="M6" s="166">
        <f t="shared" si="13"/>
        <v>11.259574468085102</v>
      </c>
      <c r="N6" s="165">
        <f t="shared" si="2"/>
        <v>3.5057882802243721E-3</v>
      </c>
      <c r="O6" s="167">
        <f t="shared" si="14"/>
        <v>11.885106382978718</v>
      </c>
      <c r="P6" s="168">
        <f t="shared" si="3"/>
        <v>3.3304988662131532E-3</v>
      </c>
      <c r="Q6" s="165">
        <f t="shared" si="4"/>
        <v>3.3984682308297481E-3</v>
      </c>
      <c r="R6" s="169">
        <f t="shared" si="5"/>
        <v>3.4692696523053682E-3</v>
      </c>
      <c r="S6" s="170">
        <f t="shared" si="15"/>
        <v>6.2169312169312193E-4</v>
      </c>
      <c r="T6" s="171">
        <f t="shared" si="16"/>
        <v>13.40425531914893</v>
      </c>
      <c r="U6" s="172">
        <f t="shared" si="17"/>
        <v>8.9015151515151546E-4</v>
      </c>
      <c r="V6" s="167">
        <f t="shared" si="18"/>
        <v>14.042553191489358</v>
      </c>
      <c r="W6" s="170">
        <f t="shared" si="19"/>
        <v>1.1868686868686874E-3</v>
      </c>
      <c r="X6" s="171">
        <f t="shared" si="20"/>
        <v>14.042553191489358</v>
      </c>
      <c r="Y6" s="172">
        <f t="shared" si="21"/>
        <v>1.631944444444445E-3</v>
      </c>
      <c r="Z6" s="167">
        <f t="shared" si="22"/>
        <v>12.765957446808505</v>
      </c>
      <c r="AA6" s="170">
        <f t="shared" si="23"/>
        <v>1.9583333333333341E-3</v>
      </c>
      <c r="AB6" s="171">
        <f t="shared" si="24"/>
        <v>12.765957446808505</v>
      </c>
      <c r="AC6" s="172">
        <f t="shared" si="25"/>
        <v>2.4867724867724877E-3</v>
      </c>
      <c r="AD6" s="167">
        <f t="shared" si="26"/>
        <v>13.40425531914893</v>
      </c>
      <c r="AE6" s="170">
        <f t="shared" si="27"/>
        <v>4.607843137254904E-3</v>
      </c>
      <c r="AF6" s="171">
        <f t="shared" si="28"/>
        <v>10.851063829787229</v>
      </c>
      <c r="AG6" s="172">
        <f t="shared" si="29"/>
        <v>4.99574829931973E-3</v>
      </c>
      <c r="AH6" s="167">
        <f t="shared" si="30"/>
        <v>12.510638297872335</v>
      </c>
      <c r="AI6" s="170">
        <f t="shared" si="31"/>
        <v>5.4970760233918154E-3</v>
      </c>
      <c r="AJ6" s="171">
        <f t="shared" si="32"/>
        <v>12.12765957446808</v>
      </c>
      <c r="AK6" s="172">
        <f t="shared" si="33"/>
        <v>5.8750000000000017E-3</v>
      </c>
      <c r="AL6" s="173">
        <f t="shared" si="34"/>
        <v>12.765957446808505</v>
      </c>
    </row>
    <row r="7" spans="1:38" x14ac:dyDescent="0.2">
      <c r="A7" s="327"/>
      <c r="B7" s="328"/>
      <c r="C7" s="150">
        <v>3.3333333333333298E-2</v>
      </c>
      <c r="D7" s="151">
        <f t="shared" si="6"/>
        <v>3.3333333333333296E-3</v>
      </c>
      <c r="E7" s="163">
        <f t="shared" si="7"/>
        <v>12.500000000000012</v>
      </c>
      <c r="F7" s="164">
        <f t="shared" si="8"/>
        <v>3.4013605442176835E-3</v>
      </c>
      <c r="G7" s="164">
        <f t="shared" si="9"/>
        <v>4.251700680272104E-3</v>
      </c>
      <c r="H7" s="165">
        <f t="shared" si="10"/>
        <v>4.148000663680102E-3</v>
      </c>
      <c r="I7" s="166">
        <f t="shared" si="11"/>
        <v>10.045000000000009</v>
      </c>
      <c r="J7" s="165">
        <f t="shared" si="0"/>
        <v>4.0016006402560983E-3</v>
      </c>
      <c r="K7" s="166">
        <f t="shared" si="12"/>
        <v>10.41250000000001</v>
      </c>
      <c r="L7" s="165">
        <f t="shared" si="1"/>
        <v>3.7792894935752036E-3</v>
      </c>
      <c r="M7" s="166">
        <f t="shared" si="13"/>
        <v>11.025000000000011</v>
      </c>
      <c r="N7" s="165">
        <f t="shared" si="2"/>
        <v>3.5803795202291409E-3</v>
      </c>
      <c r="O7" s="167">
        <f t="shared" si="14"/>
        <v>11.63750000000001</v>
      </c>
      <c r="P7" s="168">
        <f t="shared" si="3"/>
        <v>3.4013605442176835E-3</v>
      </c>
      <c r="Q7" s="165">
        <f t="shared" si="4"/>
        <v>3.4707760655282487E-3</v>
      </c>
      <c r="R7" s="169">
        <f t="shared" si="5"/>
        <v>3.5430839002267536E-3</v>
      </c>
      <c r="S7" s="170">
        <f t="shared" si="15"/>
        <v>6.3492063492063416E-4</v>
      </c>
      <c r="T7" s="171">
        <f t="shared" si="16"/>
        <v>13.125000000000014</v>
      </c>
      <c r="U7" s="172">
        <f t="shared" si="17"/>
        <v>9.0909090909090801E-4</v>
      </c>
      <c r="V7" s="167">
        <f t="shared" si="18"/>
        <v>13.750000000000014</v>
      </c>
      <c r="W7" s="170">
        <f t="shared" si="19"/>
        <v>1.2121212121212106E-3</v>
      </c>
      <c r="X7" s="171">
        <f t="shared" si="20"/>
        <v>13.750000000000014</v>
      </c>
      <c r="Y7" s="172">
        <f t="shared" si="21"/>
        <v>1.6666666666666648E-3</v>
      </c>
      <c r="Z7" s="167">
        <f t="shared" si="22"/>
        <v>12.500000000000012</v>
      </c>
      <c r="AA7" s="170">
        <f t="shared" si="23"/>
        <v>1.9999999999999979E-3</v>
      </c>
      <c r="AB7" s="171">
        <f t="shared" si="24"/>
        <v>12.500000000000012</v>
      </c>
      <c r="AC7" s="172">
        <f t="shared" si="25"/>
        <v>2.5396825396825366E-3</v>
      </c>
      <c r="AD7" s="167">
        <f t="shared" si="26"/>
        <v>13.125000000000014</v>
      </c>
      <c r="AE7" s="170">
        <f t="shared" si="27"/>
        <v>4.7058823529411717E-3</v>
      </c>
      <c r="AF7" s="171">
        <f t="shared" si="28"/>
        <v>10.625000000000011</v>
      </c>
      <c r="AG7" s="172">
        <f t="shared" si="29"/>
        <v>5.102040816326525E-3</v>
      </c>
      <c r="AH7" s="167">
        <f t="shared" si="30"/>
        <v>12.250000000000012</v>
      </c>
      <c r="AI7" s="170">
        <f t="shared" si="31"/>
        <v>5.6140350877192918E-3</v>
      </c>
      <c r="AJ7" s="171">
        <f t="shared" si="32"/>
        <v>11.875000000000011</v>
      </c>
      <c r="AK7" s="172">
        <f t="shared" si="33"/>
        <v>5.9999999999999932E-3</v>
      </c>
      <c r="AL7" s="173">
        <f t="shared" si="34"/>
        <v>12.500000000000012</v>
      </c>
    </row>
    <row r="8" spans="1:38" x14ac:dyDescent="0.2">
      <c r="A8" s="327"/>
      <c r="B8" s="328"/>
      <c r="C8" s="150">
        <v>3.4027777777777803E-2</v>
      </c>
      <c r="D8" s="151">
        <f t="shared" si="6"/>
        <v>3.4027777777777802E-3</v>
      </c>
      <c r="E8" s="163">
        <f t="shared" si="7"/>
        <v>12.244897959183664</v>
      </c>
      <c r="F8" s="164">
        <f t="shared" si="8"/>
        <v>3.4722222222222246E-3</v>
      </c>
      <c r="G8" s="164">
        <f t="shared" si="9"/>
        <v>4.3402777777777806E-3</v>
      </c>
      <c r="H8" s="165">
        <f t="shared" si="10"/>
        <v>4.2344173441734448E-3</v>
      </c>
      <c r="I8" s="166">
        <f t="shared" si="11"/>
        <v>9.8399999999999928</v>
      </c>
      <c r="J8" s="165">
        <f t="shared" si="0"/>
        <v>4.0849673202614407E-3</v>
      </c>
      <c r="K8" s="166">
        <f t="shared" si="12"/>
        <v>10.199999999999992</v>
      </c>
      <c r="L8" s="165">
        <f t="shared" si="1"/>
        <v>3.8580246913580271E-3</v>
      </c>
      <c r="M8" s="166">
        <f t="shared" si="13"/>
        <v>10.799999999999992</v>
      </c>
      <c r="N8" s="165">
        <f t="shared" si="2"/>
        <v>3.654970760233921E-3</v>
      </c>
      <c r="O8" s="167">
        <f t="shared" si="14"/>
        <v>11.39999999999999</v>
      </c>
      <c r="P8" s="168">
        <f t="shared" si="3"/>
        <v>3.4722222222222246E-3</v>
      </c>
      <c r="Q8" s="165">
        <f t="shared" si="4"/>
        <v>3.5430839002267597E-3</v>
      </c>
      <c r="R8" s="169">
        <f t="shared" si="5"/>
        <v>3.6168981481481508E-3</v>
      </c>
      <c r="S8" s="170">
        <f t="shared" si="15"/>
        <v>6.4814814814814856E-4</v>
      </c>
      <c r="T8" s="171">
        <f t="shared" si="16"/>
        <v>12.857142857142847</v>
      </c>
      <c r="U8" s="172">
        <f t="shared" si="17"/>
        <v>9.2803030303030369E-4</v>
      </c>
      <c r="V8" s="167">
        <f t="shared" si="18"/>
        <v>13.469387755102032</v>
      </c>
      <c r="W8" s="170">
        <f t="shared" si="19"/>
        <v>1.237373737373738E-3</v>
      </c>
      <c r="X8" s="171">
        <f t="shared" si="20"/>
        <v>13.469387755102032</v>
      </c>
      <c r="Y8" s="172">
        <f t="shared" si="21"/>
        <v>1.7013888888888901E-3</v>
      </c>
      <c r="Z8" s="167">
        <f t="shared" si="22"/>
        <v>12.244897959183664</v>
      </c>
      <c r="AA8" s="170">
        <f t="shared" si="23"/>
        <v>2.0416666666666682E-3</v>
      </c>
      <c r="AB8" s="171">
        <f t="shared" si="24"/>
        <v>12.244897959183664</v>
      </c>
      <c r="AC8" s="172">
        <f t="shared" si="25"/>
        <v>2.5925925925925943E-3</v>
      </c>
      <c r="AD8" s="167">
        <f t="shared" si="26"/>
        <v>12.857142857142847</v>
      </c>
      <c r="AE8" s="170">
        <f t="shared" si="27"/>
        <v>4.8039215686274551E-3</v>
      </c>
      <c r="AF8" s="171">
        <f t="shared" si="28"/>
        <v>10.408163265306115</v>
      </c>
      <c r="AG8" s="172">
        <f t="shared" si="29"/>
        <v>5.2083333333333365E-3</v>
      </c>
      <c r="AH8" s="167">
        <f t="shared" si="30"/>
        <v>11.999999999999991</v>
      </c>
      <c r="AI8" s="170">
        <f t="shared" si="31"/>
        <v>5.7309941520467872E-3</v>
      </c>
      <c r="AJ8" s="171">
        <f t="shared" si="32"/>
        <v>11.632653061224481</v>
      </c>
      <c r="AK8" s="172">
        <f t="shared" si="33"/>
        <v>6.1250000000000037E-3</v>
      </c>
      <c r="AL8" s="173">
        <f t="shared" si="34"/>
        <v>12.244897959183664</v>
      </c>
    </row>
    <row r="9" spans="1:38" ht="11.25" hidden="1" customHeight="1" x14ac:dyDescent="0.2">
      <c r="A9" s="327"/>
      <c r="B9" s="328"/>
      <c r="C9" s="150">
        <v>3.4722222222222203E-2</v>
      </c>
      <c r="D9" s="151">
        <f t="shared" si="6"/>
        <v>3.4722222222222203E-3</v>
      </c>
      <c r="E9" s="163">
        <f t="shared" si="7"/>
        <v>12.000000000000005</v>
      </c>
      <c r="F9" s="164">
        <f t="shared" si="8"/>
        <v>3.5430839002267554E-3</v>
      </c>
      <c r="G9" s="164">
        <f t="shared" si="9"/>
        <v>4.4288548752834441E-3</v>
      </c>
      <c r="H9" s="165">
        <f t="shared" si="10"/>
        <v>4.3208340246667755E-3</v>
      </c>
      <c r="I9" s="166">
        <f t="shared" si="11"/>
        <v>9.6432000000000038</v>
      </c>
      <c r="J9" s="165">
        <f t="shared" si="0"/>
        <v>4.1683340002667711E-3</v>
      </c>
      <c r="K9" s="166">
        <f t="shared" si="12"/>
        <v>9.9960000000000058</v>
      </c>
      <c r="L9" s="165">
        <f t="shared" si="1"/>
        <v>3.9367598891408388E-3</v>
      </c>
      <c r="M9" s="166">
        <f t="shared" si="13"/>
        <v>10.584000000000007</v>
      </c>
      <c r="N9" s="165">
        <f t="shared" si="2"/>
        <v>3.7295620002386902E-3</v>
      </c>
      <c r="O9" s="167">
        <f t="shared" si="14"/>
        <v>11.172000000000004</v>
      </c>
      <c r="P9" s="168">
        <f t="shared" si="3"/>
        <v>3.5430839002267554E-3</v>
      </c>
      <c r="Q9" s="165">
        <f t="shared" si="4"/>
        <v>3.6153917349252608E-3</v>
      </c>
      <c r="R9" s="169">
        <f t="shared" si="5"/>
        <v>3.690712396069537E-3</v>
      </c>
      <c r="S9" s="170">
        <f t="shared" si="15"/>
        <v>6.6137566137566101E-4</v>
      </c>
      <c r="T9" s="171">
        <f t="shared" si="16"/>
        <v>12.600000000000007</v>
      </c>
      <c r="U9" s="172">
        <f t="shared" si="17"/>
        <v>9.4696969696969624E-4</v>
      </c>
      <c r="V9" s="167">
        <f t="shared" si="18"/>
        <v>13.200000000000006</v>
      </c>
      <c r="W9" s="170">
        <f t="shared" si="19"/>
        <v>1.2626262626262619E-3</v>
      </c>
      <c r="X9" s="171">
        <f t="shared" si="20"/>
        <v>13.200000000000006</v>
      </c>
      <c r="Y9" s="172">
        <f t="shared" si="21"/>
        <v>1.7361111111111101E-3</v>
      </c>
      <c r="Z9" s="167">
        <f t="shared" si="22"/>
        <v>12.000000000000005</v>
      </c>
      <c r="AA9" s="170">
        <f t="shared" si="23"/>
        <v>2.083333333333332E-3</v>
      </c>
      <c r="AB9" s="171">
        <f t="shared" si="24"/>
        <v>12.000000000000005</v>
      </c>
      <c r="AC9" s="172">
        <f t="shared" si="25"/>
        <v>2.6455026455026441E-3</v>
      </c>
      <c r="AD9" s="167">
        <f t="shared" si="26"/>
        <v>12.600000000000007</v>
      </c>
      <c r="AE9" s="170">
        <f t="shared" si="27"/>
        <v>4.9019607843137228E-3</v>
      </c>
      <c r="AF9" s="171">
        <f t="shared" si="28"/>
        <v>10.200000000000005</v>
      </c>
      <c r="AG9" s="172">
        <f t="shared" si="29"/>
        <v>5.3146258503401333E-3</v>
      </c>
      <c r="AH9" s="167">
        <f t="shared" si="30"/>
        <v>11.760000000000005</v>
      </c>
      <c r="AI9" s="170">
        <f t="shared" si="31"/>
        <v>5.8479532163742661E-3</v>
      </c>
      <c r="AJ9" s="171">
        <f t="shared" si="32"/>
        <v>11.400000000000004</v>
      </c>
      <c r="AK9" s="172">
        <f t="shared" si="33"/>
        <v>6.2499999999999969E-3</v>
      </c>
      <c r="AL9" s="173">
        <f t="shared" si="34"/>
        <v>12.000000000000005</v>
      </c>
    </row>
    <row r="10" spans="1:38" ht="11.25" hidden="1" customHeight="1" x14ac:dyDescent="0.2">
      <c r="A10" s="329"/>
      <c r="B10" s="330"/>
      <c r="C10" s="150">
        <v>3.19444444444444E-2</v>
      </c>
      <c r="D10" s="151">
        <f t="shared" si="6"/>
        <v>3.1944444444444399E-3</v>
      </c>
      <c r="E10" s="163">
        <f t="shared" si="7"/>
        <v>13.043478260869584</v>
      </c>
      <c r="F10" s="164">
        <f t="shared" si="8"/>
        <v>3.259637188208612E-3</v>
      </c>
      <c r="G10" s="164">
        <f t="shared" si="9"/>
        <v>4.0745464852607648E-3</v>
      </c>
      <c r="H10" s="165">
        <f t="shared" si="10"/>
        <v>3.9751673026934293E-3</v>
      </c>
      <c r="I10" s="166">
        <f t="shared" si="11"/>
        <v>10.481739130434798</v>
      </c>
      <c r="J10" s="165">
        <f t="shared" si="0"/>
        <v>3.8348672802454259E-3</v>
      </c>
      <c r="K10" s="166">
        <f t="shared" si="12"/>
        <v>10.865217391304363</v>
      </c>
      <c r="L10" s="165">
        <f t="shared" si="1"/>
        <v>3.6218190980095689E-3</v>
      </c>
      <c r="M10" s="166">
        <f t="shared" si="13"/>
        <v>11.504347826086972</v>
      </c>
      <c r="N10" s="165">
        <f t="shared" si="2"/>
        <v>3.431197040219592E-3</v>
      </c>
      <c r="O10" s="167">
        <f t="shared" si="14"/>
        <v>12.14347826086958</v>
      </c>
      <c r="P10" s="168">
        <f t="shared" si="3"/>
        <v>3.259637188208612E-3</v>
      </c>
      <c r="Q10" s="165">
        <f t="shared" si="4"/>
        <v>3.3261603961312366E-3</v>
      </c>
      <c r="R10" s="169">
        <f t="shared" si="5"/>
        <v>3.3954554043839711E-3</v>
      </c>
      <c r="S10" s="170">
        <f t="shared" si="15"/>
        <v>6.0846560846560763E-4</v>
      </c>
      <c r="T10" s="171">
        <f t="shared" si="16"/>
        <v>13.695652173913064</v>
      </c>
      <c r="U10" s="172">
        <f t="shared" si="17"/>
        <v>8.7121212121211988E-4</v>
      </c>
      <c r="V10" s="167">
        <f t="shared" si="18"/>
        <v>14.347826086956543</v>
      </c>
      <c r="W10" s="170">
        <f t="shared" si="19"/>
        <v>1.16161616161616E-3</v>
      </c>
      <c r="X10" s="171">
        <f t="shared" si="20"/>
        <v>14.347826086956543</v>
      </c>
      <c r="Y10" s="172">
        <f t="shared" si="21"/>
        <v>1.5972222222222199E-3</v>
      </c>
      <c r="Z10" s="167">
        <f t="shared" si="22"/>
        <v>13.043478260869584</v>
      </c>
      <c r="AA10" s="170">
        <f t="shared" si="23"/>
        <v>1.916666666666664E-3</v>
      </c>
      <c r="AB10" s="171">
        <f t="shared" si="24"/>
        <v>13.043478260869584</v>
      </c>
      <c r="AC10" s="172">
        <f t="shared" si="25"/>
        <v>2.4338624338624305E-3</v>
      </c>
      <c r="AD10" s="167">
        <f t="shared" si="26"/>
        <v>13.695652173913064</v>
      </c>
      <c r="AE10" s="170">
        <f t="shared" si="27"/>
        <v>4.5098039215686215E-3</v>
      </c>
      <c r="AF10" s="171">
        <f t="shared" si="28"/>
        <v>11.086956521739147</v>
      </c>
      <c r="AG10" s="172">
        <f t="shared" si="29"/>
        <v>4.8894557823129185E-3</v>
      </c>
      <c r="AH10" s="167">
        <f t="shared" si="30"/>
        <v>12.782608695652192</v>
      </c>
      <c r="AI10" s="170">
        <f t="shared" si="31"/>
        <v>5.3801169590643209E-3</v>
      </c>
      <c r="AJ10" s="171">
        <f t="shared" si="32"/>
        <v>12.391304347826104</v>
      </c>
      <c r="AK10" s="172">
        <f t="shared" si="33"/>
        <v>5.7499999999999921E-3</v>
      </c>
      <c r="AL10" s="173">
        <f t="shared" si="34"/>
        <v>13.043478260869584</v>
      </c>
    </row>
    <row r="11" spans="1:38" ht="12" thickBot="1" x14ac:dyDescent="0.25">
      <c r="A11" s="349" t="s">
        <v>46</v>
      </c>
      <c r="B11" s="350"/>
      <c r="C11" s="174">
        <f>AVERAGE(C4:C10)</f>
        <v>3.234126984126983E-2</v>
      </c>
      <c r="D11" s="292">
        <f t="shared" si="6"/>
        <v>3.234126984126983E-3</v>
      </c>
      <c r="E11" s="175">
        <f t="shared" si="7"/>
        <v>12.88343558282209</v>
      </c>
      <c r="F11" s="176">
        <f t="shared" si="8"/>
        <v>3.3001295756397786E-3</v>
      </c>
      <c r="G11" s="176">
        <f t="shared" si="9"/>
        <v>4.1251619695497231E-3</v>
      </c>
      <c r="H11" s="176">
        <f t="shared" si="10"/>
        <v>4.0245482629753396E-3</v>
      </c>
      <c r="I11" s="175">
        <f t="shared" si="11"/>
        <v>10.353128834355832</v>
      </c>
      <c r="J11" s="176">
        <f t="shared" si="0"/>
        <v>3.8825053831056219E-3</v>
      </c>
      <c r="K11" s="175">
        <f t="shared" si="12"/>
        <v>10.731901840490801</v>
      </c>
      <c r="L11" s="176">
        <f t="shared" si="1"/>
        <v>3.6668106395997538E-3</v>
      </c>
      <c r="M11" s="175">
        <f t="shared" si="13"/>
        <v>11.363190184049083</v>
      </c>
      <c r="N11" s="176">
        <f t="shared" si="2"/>
        <v>3.4738206059366093E-3</v>
      </c>
      <c r="O11" s="177">
        <f t="shared" si="14"/>
        <v>11.994478527607365</v>
      </c>
      <c r="P11" s="178">
        <f t="shared" si="3"/>
        <v>3.3001295756397786E-3</v>
      </c>
      <c r="Q11" s="176">
        <f t="shared" si="4"/>
        <v>3.3674791588161005E-3</v>
      </c>
      <c r="R11" s="179">
        <f t="shared" si="5"/>
        <v>3.4376349746247695E-3</v>
      </c>
      <c r="S11" s="180">
        <f t="shared" si="15"/>
        <v>6.1602418745275867E-4</v>
      </c>
      <c r="T11" s="181">
        <f t="shared" si="16"/>
        <v>13.527607361963195</v>
      </c>
      <c r="U11" s="182">
        <f t="shared" si="17"/>
        <v>8.8203463203463174E-4</v>
      </c>
      <c r="V11" s="177">
        <f t="shared" si="18"/>
        <v>14.171779141104301</v>
      </c>
      <c r="W11" s="180">
        <f t="shared" si="19"/>
        <v>1.1760461760461755E-3</v>
      </c>
      <c r="X11" s="181">
        <f t="shared" si="20"/>
        <v>14.171779141104301</v>
      </c>
      <c r="Y11" s="182">
        <f t="shared" si="21"/>
        <v>1.6170634920634915E-3</v>
      </c>
      <c r="Z11" s="177">
        <f t="shared" si="22"/>
        <v>12.88343558282209</v>
      </c>
      <c r="AA11" s="180">
        <f t="shared" si="23"/>
        <v>1.9404761904761899E-3</v>
      </c>
      <c r="AB11" s="181">
        <f t="shared" si="24"/>
        <v>12.88343558282209</v>
      </c>
      <c r="AC11" s="182">
        <f t="shared" si="25"/>
        <v>2.4640967498110347E-3</v>
      </c>
      <c r="AD11" s="177">
        <f t="shared" si="26"/>
        <v>13.527607361963195</v>
      </c>
      <c r="AE11" s="180">
        <f t="shared" si="27"/>
        <v>4.5658263305322121E-3</v>
      </c>
      <c r="AF11" s="181">
        <f t="shared" si="28"/>
        <v>10.950920245398775</v>
      </c>
      <c r="AG11" s="182">
        <f t="shared" si="29"/>
        <v>4.9501943634596675E-3</v>
      </c>
      <c r="AH11" s="177">
        <f t="shared" si="30"/>
        <v>12.625766871165647</v>
      </c>
      <c r="AI11" s="180">
        <f t="shared" si="31"/>
        <v>5.4469507101086037E-3</v>
      </c>
      <c r="AJ11" s="181">
        <f t="shared" si="32"/>
        <v>12.239263803680984</v>
      </c>
      <c r="AK11" s="182">
        <f t="shared" si="33"/>
        <v>5.8214285714285694E-3</v>
      </c>
      <c r="AL11" s="183">
        <f t="shared" si="34"/>
        <v>12.88343558282209</v>
      </c>
    </row>
    <row r="12" spans="1:38" ht="15.75" customHeight="1" thickTop="1" x14ac:dyDescent="0.2">
      <c r="A12" s="331" t="s">
        <v>43</v>
      </c>
      <c r="B12" s="332"/>
      <c r="C12" s="186">
        <v>3.4722222222222224E-2</v>
      </c>
      <c r="D12" s="184">
        <f t="shared" si="6"/>
        <v>3.4722222222222225E-3</v>
      </c>
      <c r="E12" s="185">
        <f t="shared" si="7"/>
        <v>11.999999999999998</v>
      </c>
      <c r="F12" s="186">
        <f>SUM(D12/$F$2)</f>
        <v>3.5430839002267575E-3</v>
      </c>
      <c r="G12" s="186">
        <f>SUM(F12/$G$2)</f>
        <v>4.4288548752834467E-3</v>
      </c>
      <c r="H12" s="187">
        <f>SUM(F12/$H$2)</f>
        <v>4.3208340246667781E-3</v>
      </c>
      <c r="I12" s="188">
        <f t="shared" si="11"/>
        <v>9.6431999999999984</v>
      </c>
      <c r="J12" s="187">
        <f t="shared" si="0"/>
        <v>4.1683340002667737E-3</v>
      </c>
      <c r="K12" s="188">
        <f t="shared" si="12"/>
        <v>9.9959999999999987</v>
      </c>
      <c r="L12" s="187">
        <f t="shared" si="1"/>
        <v>3.9367598891408414E-3</v>
      </c>
      <c r="M12" s="188">
        <f t="shared" si="13"/>
        <v>10.584</v>
      </c>
      <c r="N12" s="187">
        <f t="shared" si="2"/>
        <v>3.7295620002386924E-3</v>
      </c>
      <c r="O12" s="189">
        <f t="shared" si="14"/>
        <v>11.171999999999999</v>
      </c>
      <c r="P12" s="190">
        <f t="shared" si="3"/>
        <v>3.5430839002267575E-3</v>
      </c>
      <c r="Q12" s="187">
        <f t="shared" si="4"/>
        <v>3.6153917349252629E-3</v>
      </c>
      <c r="R12" s="191">
        <f t="shared" si="5"/>
        <v>3.6907123960695392E-3</v>
      </c>
      <c r="S12" s="192">
        <f t="shared" si="15"/>
        <v>6.6137566137566134E-4</v>
      </c>
      <c r="T12" s="193">
        <f t="shared" si="16"/>
        <v>12.599999999999998</v>
      </c>
      <c r="U12" s="194">
        <f t="shared" si="17"/>
        <v>9.4696969696969689E-4</v>
      </c>
      <c r="V12" s="189">
        <f t="shared" si="18"/>
        <v>13.2</v>
      </c>
      <c r="W12" s="192">
        <f t="shared" si="19"/>
        <v>1.2626262626262625E-3</v>
      </c>
      <c r="X12" s="193">
        <f t="shared" si="20"/>
        <v>13.2</v>
      </c>
      <c r="Y12" s="194">
        <f t="shared" si="21"/>
        <v>1.7361111111111112E-3</v>
      </c>
      <c r="Z12" s="189">
        <f t="shared" si="22"/>
        <v>11.999999999999998</v>
      </c>
      <c r="AA12" s="192">
        <f t="shared" si="23"/>
        <v>2.0833333333333333E-3</v>
      </c>
      <c r="AB12" s="193">
        <f t="shared" si="24"/>
        <v>11.999999999999998</v>
      </c>
      <c r="AC12" s="194">
        <f t="shared" si="25"/>
        <v>2.6455026455026454E-3</v>
      </c>
      <c r="AD12" s="189">
        <f t="shared" si="26"/>
        <v>12.599999999999998</v>
      </c>
      <c r="AE12" s="192">
        <f t="shared" si="27"/>
        <v>4.9019607843137254E-3</v>
      </c>
      <c r="AF12" s="193">
        <f t="shared" si="28"/>
        <v>10.199999999999998</v>
      </c>
      <c r="AG12" s="194">
        <f t="shared" si="29"/>
        <v>5.3146258503401368E-3</v>
      </c>
      <c r="AH12" s="189">
        <f t="shared" si="30"/>
        <v>11.759999999999998</v>
      </c>
      <c r="AI12" s="192">
        <f t="shared" si="31"/>
        <v>5.8479532163742695E-3</v>
      </c>
      <c r="AJ12" s="193">
        <f t="shared" si="32"/>
        <v>11.399999999999999</v>
      </c>
      <c r="AK12" s="194">
        <f t="shared" si="33"/>
        <v>6.2500000000000003E-3</v>
      </c>
      <c r="AL12" s="195">
        <f t="shared" si="34"/>
        <v>11.999999999999998</v>
      </c>
    </row>
    <row r="13" spans="1:38" x14ac:dyDescent="0.2">
      <c r="A13" s="333"/>
      <c r="B13" s="334"/>
      <c r="C13" s="196">
        <v>3.5416666666666666E-2</v>
      </c>
      <c r="D13" s="290">
        <f t="shared" si="6"/>
        <v>3.5416666666666665E-3</v>
      </c>
      <c r="E13" s="197">
        <f t="shared" si="7"/>
        <v>11.76470588235294</v>
      </c>
      <c r="F13" s="196">
        <f t="shared" ref="F13:F19" si="35">SUM(D13/$F$2)</f>
        <v>3.6139455782312922E-3</v>
      </c>
      <c r="G13" s="196">
        <f t="shared" ref="G13:G19" si="36">SUM(F13/$G$2)</f>
        <v>4.5174319727891146E-3</v>
      </c>
      <c r="H13" s="198">
        <f t="shared" ref="H13:H19" si="37">SUM(F13/$H$2)</f>
        <v>4.4072507051601123E-3</v>
      </c>
      <c r="I13" s="199">
        <f t="shared" si="11"/>
        <v>9.4541176470588244</v>
      </c>
      <c r="J13" s="198">
        <f t="shared" si="0"/>
        <v>4.2517006802721084E-3</v>
      </c>
      <c r="K13" s="199">
        <f t="shared" si="12"/>
        <v>9.8000000000000007</v>
      </c>
      <c r="L13" s="198">
        <f t="shared" si="1"/>
        <v>4.0154950869236575E-3</v>
      </c>
      <c r="M13" s="199">
        <f t="shared" si="13"/>
        <v>10.376470588235296</v>
      </c>
      <c r="N13" s="198">
        <f t="shared" si="2"/>
        <v>3.8041532402434655E-3</v>
      </c>
      <c r="O13" s="200">
        <f t="shared" si="14"/>
        <v>10.952941176470588</v>
      </c>
      <c r="P13" s="201">
        <f t="shared" si="3"/>
        <v>3.6139455782312922E-3</v>
      </c>
      <c r="Q13" s="198">
        <f t="shared" si="4"/>
        <v>3.6876995696237674E-3</v>
      </c>
      <c r="R13" s="202">
        <f t="shared" si="5"/>
        <v>3.7645266439909294E-3</v>
      </c>
      <c r="S13" s="203">
        <f t="shared" si="15"/>
        <v>6.7460317460317455E-4</v>
      </c>
      <c r="T13" s="204">
        <f t="shared" si="16"/>
        <v>12.352941176470587</v>
      </c>
      <c r="U13" s="205">
        <f t="shared" si="17"/>
        <v>9.6590909090909073E-4</v>
      </c>
      <c r="V13" s="200">
        <f t="shared" si="18"/>
        <v>12.941176470588236</v>
      </c>
      <c r="W13" s="203">
        <f t="shared" si="19"/>
        <v>1.2878787878787877E-3</v>
      </c>
      <c r="X13" s="204">
        <f t="shared" si="20"/>
        <v>12.941176470588236</v>
      </c>
      <c r="Y13" s="205">
        <f t="shared" si="21"/>
        <v>1.7708333333333332E-3</v>
      </c>
      <c r="Z13" s="200">
        <f t="shared" si="22"/>
        <v>11.76470588235294</v>
      </c>
      <c r="AA13" s="203">
        <f t="shared" si="23"/>
        <v>2.1249999999999997E-3</v>
      </c>
      <c r="AB13" s="204">
        <f t="shared" si="24"/>
        <v>11.76470588235294</v>
      </c>
      <c r="AC13" s="205">
        <f t="shared" si="25"/>
        <v>2.6984126984126982E-3</v>
      </c>
      <c r="AD13" s="200">
        <f t="shared" si="26"/>
        <v>12.352941176470587</v>
      </c>
      <c r="AE13" s="203">
        <f t="shared" si="27"/>
        <v>4.9999999999999992E-3</v>
      </c>
      <c r="AF13" s="204">
        <f t="shared" si="28"/>
        <v>9.9999999999999982</v>
      </c>
      <c r="AG13" s="205">
        <f t="shared" si="29"/>
        <v>5.4209183673469387E-3</v>
      </c>
      <c r="AH13" s="200">
        <f t="shared" si="30"/>
        <v>11.52941176470588</v>
      </c>
      <c r="AI13" s="203">
        <f t="shared" si="31"/>
        <v>5.9649122807017545E-3</v>
      </c>
      <c r="AJ13" s="204">
        <f t="shared" si="32"/>
        <v>11.176470588235293</v>
      </c>
      <c r="AK13" s="205">
        <f t="shared" si="33"/>
        <v>6.3749999999999996E-3</v>
      </c>
      <c r="AL13" s="206">
        <f t="shared" si="34"/>
        <v>11.76470588235294</v>
      </c>
    </row>
    <row r="14" spans="1:38" x14ac:dyDescent="0.2">
      <c r="A14" s="333"/>
      <c r="B14" s="334"/>
      <c r="C14" s="196">
        <v>3.6111111111111101E-2</v>
      </c>
      <c r="D14" s="290">
        <f t="shared" si="6"/>
        <v>3.6111111111111101E-3</v>
      </c>
      <c r="E14" s="197">
        <f t="shared" si="7"/>
        <v>11.538461538461542</v>
      </c>
      <c r="F14" s="196">
        <f t="shared" si="35"/>
        <v>3.6848072562358268E-3</v>
      </c>
      <c r="G14" s="196">
        <f t="shared" si="36"/>
        <v>4.6060090702947833E-3</v>
      </c>
      <c r="H14" s="198">
        <f t="shared" si="37"/>
        <v>4.4936673856534473E-3</v>
      </c>
      <c r="I14" s="199">
        <f t="shared" si="11"/>
        <v>9.2723076923076935</v>
      </c>
      <c r="J14" s="198">
        <f t="shared" si="0"/>
        <v>4.335067360277443E-3</v>
      </c>
      <c r="K14" s="199">
        <f t="shared" si="12"/>
        <v>9.6115384615384638</v>
      </c>
      <c r="L14" s="198">
        <f t="shared" si="1"/>
        <v>4.0942302847064745E-3</v>
      </c>
      <c r="M14" s="199">
        <f t="shared" si="13"/>
        <v>10.176923076923078</v>
      </c>
      <c r="N14" s="198">
        <f t="shared" si="2"/>
        <v>3.8787444802482391E-3</v>
      </c>
      <c r="O14" s="200">
        <f t="shared" si="14"/>
        <v>10.742307692307692</v>
      </c>
      <c r="P14" s="201">
        <f t="shared" si="3"/>
        <v>3.6848072562358268E-3</v>
      </c>
      <c r="Q14" s="198">
        <f t="shared" si="4"/>
        <v>3.7600074043222724E-3</v>
      </c>
      <c r="R14" s="202">
        <f t="shared" si="5"/>
        <v>3.8383408919123196E-3</v>
      </c>
      <c r="S14" s="203">
        <f t="shared" si="15"/>
        <v>6.8783068783068765E-4</v>
      </c>
      <c r="T14" s="204">
        <f t="shared" si="16"/>
        <v>12.11538461538462</v>
      </c>
      <c r="U14" s="205">
        <f t="shared" si="17"/>
        <v>9.8484848484848447E-4</v>
      </c>
      <c r="V14" s="200">
        <f t="shared" si="18"/>
        <v>12.692307692307697</v>
      </c>
      <c r="W14" s="203">
        <f t="shared" si="19"/>
        <v>1.3131313131313127E-3</v>
      </c>
      <c r="X14" s="204">
        <f t="shared" si="20"/>
        <v>12.692307692307697</v>
      </c>
      <c r="Y14" s="205">
        <f t="shared" si="21"/>
        <v>1.805555555555555E-3</v>
      </c>
      <c r="Z14" s="200">
        <f t="shared" si="22"/>
        <v>11.538461538461542</v>
      </c>
      <c r="AA14" s="203">
        <f t="shared" si="23"/>
        <v>2.1666666666666661E-3</v>
      </c>
      <c r="AB14" s="204">
        <f t="shared" si="24"/>
        <v>11.538461538461542</v>
      </c>
      <c r="AC14" s="205">
        <f t="shared" si="25"/>
        <v>2.7513227513227506E-3</v>
      </c>
      <c r="AD14" s="200">
        <f t="shared" si="26"/>
        <v>12.11538461538462</v>
      </c>
      <c r="AE14" s="203">
        <f t="shared" si="27"/>
        <v>5.0980392156862731E-3</v>
      </c>
      <c r="AF14" s="204">
        <f t="shared" si="28"/>
        <v>9.8076923076923102</v>
      </c>
      <c r="AG14" s="205">
        <f t="shared" si="29"/>
        <v>5.5272108843537398E-3</v>
      </c>
      <c r="AH14" s="200">
        <f t="shared" si="30"/>
        <v>11.30769230769231</v>
      </c>
      <c r="AI14" s="203">
        <f t="shared" si="31"/>
        <v>6.0818713450292387E-3</v>
      </c>
      <c r="AJ14" s="204">
        <f t="shared" si="32"/>
        <v>10.961538461538463</v>
      </c>
      <c r="AK14" s="205">
        <f t="shared" si="33"/>
        <v>6.499999999999998E-3</v>
      </c>
      <c r="AL14" s="206">
        <f t="shared" si="34"/>
        <v>11.538461538461542</v>
      </c>
    </row>
    <row r="15" spans="1:38" x14ac:dyDescent="0.2">
      <c r="A15" s="333"/>
      <c r="B15" s="334"/>
      <c r="C15" s="196">
        <v>3.6805555555555598E-2</v>
      </c>
      <c r="D15" s="290">
        <f t="shared" si="6"/>
        <v>3.6805555555555597E-3</v>
      </c>
      <c r="E15" s="197">
        <f t="shared" si="7"/>
        <v>11.320754716981119</v>
      </c>
      <c r="F15" s="196">
        <f t="shared" si="35"/>
        <v>3.7556689342403671E-3</v>
      </c>
      <c r="G15" s="196">
        <f t="shared" si="36"/>
        <v>4.694586167800459E-3</v>
      </c>
      <c r="H15" s="198">
        <f t="shared" si="37"/>
        <v>4.5800840661467893E-3</v>
      </c>
      <c r="I15" s="199">
        <f t="shared" si="11"/>
        <v>9.0973584905660267</v>
      </c>
      <c r="J15" s="198">
        <f t="shared" si="0"/>
        <v>4.4184340402827847E-3</v>
      </c>
      <c r="K15" s="199">
        <f t="shared" si="12"/>
        <v>9.4301886792452727</v>
      </c>
      <c r="L15" s="198">
        <f t="shared" si="1"/>
        <v>4.1729654824892966E-3</v>
      </c>
      <c r="M15" s="199">
        <f t="shared" si="13"/>
        <v>9.9849056603773469</v>
      </c>
      <c r="N15" s="198">
        <f t="shared" si="2"/>
        <v>3.9533357202530183E-3</v>
      </c>
      <c r="O15" s="200">
        <f t="shared" si="14"/>
        <v>10.539622641509421</v>
      </c>
      <c r="P15" s="201">
        <f t="shared" si="3"/>
        <v>3.7556689342403671E-3</v>
      </c>
      <c r="Q15" s="198">
        <f t="shared" si="4"/>
        <v>3.832315239020783E-3</v>
      </c>
      <c r="R15" s="202">
        <f t="shared" si="5"/>
        <v>3.9121551398337163E-3</v>
      </c>
      <c r="S15" s="203">
        <f t="shared" si="15"/>
        <v>7.0105820105820183E-4</v>
      </c>
      <c r="T15" s="204">
        <f t="shared" si="16"/>
        <v>11.886792452830175</v>
      </c>
      <c r="U15" s="205">
        <f t="shared" si="17"/>
        <v>1.0037878787878798E-3</v>
      </c>
      <c r="V15" s="200">
        <f t="shared" si="18"/>
        <v>12.452830188679231</v>
      </c>
      <c r="W15" s="203">
        <f t="shared" si="19"/>
        <v>1.3383838383838398E-3</v>
      </c>
      <c r="X15" s="204">
        <f t="shared" si="20"/>
        <v>12.452830188679231</v>
      </c>
      <c r="Y15" s="205">
        <f t="shared" si="21"/>
        <v>1.8402777777777799E-3</v>
      </c>
      <c r="Z15" s="200">
        <f t="shared" si="22"/>
        <v>11.320754716981119</v>
      </c>
      <c r="AA15" s="203">
        <f t="shared" si="23"/>
        <v>2.208333333333336E-3</v>
      </c>
      <c r="AB15" s="204">
        <f t="shared" si="24"/>
        <v>11.320754716981119</v>
      </c>
      <c r="AC15" s="205">
        <f t="shared" si="25"/>
        <v>2.8042328042328073E-3</v>
      </c>
      <c r="AD15" s="200">
        <f t="shared" si="26"/>
        <v>11.886792452830175</v>
      </c>
      <c r="AE15" s="203">
        <f t="shared" si="27"/>
        <v>5.1960784313725555E-3</v>
      </c>
      <c r="AF15" s="204">
        <f t="shared" si="28"/>
        <v>9.6226415094339508</v>
      </c>
      <c r="AG15" s="205">
        <f t="shared" si="29"/>
        <v>5.6335034013605505E-3</v>
      </c>
      <c r="AH15" s="200">
        <f t="shared" si="30"/>
        <v>11.094339622641497</v>
      </c>
      <c r="AI15" s="203">
        <f t="shared" si="31"/>
        <v>6.1988304093567323E-3</v>
      </c>
      <c r="AJ15" s="204">
        <f t="shared" si="32"/>
        <v>10.754716981132063</v>
      </c>
      <c r="AK15" s="205">
        <f t="shared" si="33"/>
        <v>6.6250000000000076E-3</v>
      </c>
      <c r="AL15" s="206">
        <f t="shared" si="34"/>
        <v>11.320754716981119</v>
      </c>
    </row>
    <row r="16" spans="1:38" x14ac:dyDescent="0.2">
      <c r="A16" s="333"/>
      <c r="B16" s="334"/>
      <c r="C16" s="196">
        <v>3.7499999999999999E-2</v>
      </c>
      <c r="D16" s="290">
        <f t="shared" si="6"/>
        <v>3.7499999999999999E-3</v>
      </c>
      <c r="E16" s="197">
        <f t="shared" si="7"/>
        <v>11.111111111111111</v>
      </c>
      <c r="F16" s="196">
        <f t="shared" si="35"/>
        <v>3.8265306122448979E-3</v>
      </c>
      <c r="G16" s="196">
        <f t="shared" si="36"/>
        <v>4.7831632653061217E-3</v>
      </c>
      <c r="H16" s="198">
        <f t="shared" si="37"/>
        <v>4.66650074664012E-3</v>
      </c>
      <c r="I16" s="199">
        <f t="shared" si="11"/>
        <v>8.9288888888888867</v>
      </c>
      <c r="J16" s="198">
        <f t="shared" si="0"/>
        <v>4.501800720288115E-3</v>
      </c>
      <c r="K16" s="199">
        <f t="shared" si="12"/>
        <v>9.2555555555555564</v>
      </c>
      <c r="L16" s="198">
        <f t="shared" si="1"/>
        <v>4.2517006802721084E-3</v>
      </c>
      <c r="M16" s="199">
        <f t="shared" si="13"/>
        <v>9.8000000000000007</v>
      </c>
      <c r="N16" s="198">
        <f t="shared" si="2"/>
        <v>4.0279269602577876E-3</v>
      </c>
      <c r="O16" s="200">
        <f t="shared" si="14"/>
        <v>10.344444444444443</v>
      </c>
      <c r="P16" s="201">
        <f t="shared" si="3"/>
        <v>3.8265306122448979E-3</v>
      </c>
      <c r="Q16" s="198">
        <f t="shared" si="4"/>
        <v>3.9046230737192836E-3</v>
      </c>
      <c r="R16" s="202">
        <f t="shared" si="5"/>
        <v>3.9859693877551021E-3</v>
      </c>
      <c r="S16" s="203">
        <f t="shared" si="15"/>
        <v>7.1428571428571418E-4</v>
      </c>
      <c r="T16" s="204">
        <f t="shared" si="16"/>
        <v>11.666666666666666</v>
      </c>
      <c r="U16" s="205">
        <f t="shared" si="17"/>
        <v>1.0227272727272726E-3</v>
      </c>
      <c r="V16" s="200">
        <f t="shared" si="18"/>
        <v>12.222222222222223</v>
      </c>
      <c r="W16" s="203">
        <f t="shared" si="19"/>
        <v>1.3636363636363633E-3</v>
      </c>
      <c r="X16" s="204">
        <f t="shared" si="20"/>
        <v>12.222222222222223</v>
      </c>
      <c r="Y16" s="205">
        <f t="shared" si="21"/>
        <v>1.8749999999999999E-3</v>
      </c>
      <c r="Z16" s="200">
        <f t="shared" si="22"/>
        <v>11.111111111111111</v>
      </c>
      <c r="AA16" s="203">
        <f t="shared" si="23"/>
        <v>2.2499999999999998E-3</v>
      </c>
      <c r="AB16" s="204">
        <f t="shared" si="24"/>
        <v>11.111111111111111</v>
      </c>
      <c r="AC16" s="205">
        <f t="shared" si="25"/>
        <v>2.8571428571428567E-3</v>
      </c>
      <c r="AD16" s="200">
        <f t="shared" si="26"/>
        <v>11.666666666666666</v>
      </c>
      <c r="AE16" s="203">
        <f t="shared" si="27"/>
        <v>5.2941176470588233E-3</v>
      </c>
      <c r="AF16" s="204">
        <f t="shared" si="28"/>
        <v>9.4444444444444446</v>
      </c>
      <c r="AG16" s="205">
        <f t="shared" si="29"/>
        <v>5.7397959183673472E-3</v>
      </c>
      <c r="AH16" s="200">
        <f t="shared" si="30"/>
        <v>10.888888888888888</v>
      </c>
      <c r="AI16" s="203">
        <f t="shared" si="31"/>
        <v>6.3157894736842104E-3</v>
      </c>
      <c r="AJ16" s="204">
        <f t="shared" si="32"/>
        <v>10.555555555555555</v>
      </c>
      <c r="AK16" s="205">
        <f t="shared" si="33"/>
        <v>6.7499999999999991E-3</v>
      </c>
      <c r="AL16" s="206">
        <f t="shared" si="34"/>
        <v>11.111111111111111</v>
      </c>
    </row>
    <row r="17" spans="1:38" x14ac:dyDescent="0.2">
      <c r="A17" s="333"/>
      <c r="B17" s="334"/>
      <c r="C17" s="196">
        <v>3.8194444444444399E-2</v>
      </c>
      <c r="D17" s="290">
        <f t="shared" si="6"/>
        <v>3.81944444444444E-3</v>
      </c>
      <c r="E17" s="197">
        <f t="shared" si="7"/>
        <v>10.909090909090921</v>
      </c>
      <c r="F17" s="196">
        <f t="shared" si="35"/>
        <v>3.8973922902494286E-3</v>
      </c>
      <c r="G17" s="196">
        <f t="shared" si="36"/>
        <v>4.8717403628117852E-3</v>
      </c>
      <c r="H17" s="198">
        <f t="shared" si="37"/>
        <v>4.7529174271334499E-3</v>
      </c>
      <c r="I17" s="199">
        <f t="shared" si="11"/>
        <v>8.7665454545454633</v>
      </c>
      <c r="J17" s="198">
        <f t="shared" si="0"/>
        <v>4.5851674002934453E-3</v>
      </c>
      <c r="K17" s="199">
        <f t="shared" si="12"/>
        <v>9.0872727272727367</v>
      </c>
      <c r="L17" s="198">
        <f t="shared" si="1"/>
        <v>4.330435878054921E-3</v>
      </c>
      <c r="M17" s="199">
        <f t="shared" si="13"/>
        <v>9.6218181818181918</v>
      </c>
      <c r="N17" s="198">
        <f t="shared" si="2"/>
        <v>4.1025182002625568E-3</v>
      </c>
      <c r="O17" s="200">
        <f t="shared" si="14"/>
        <v>10.156363636363647</v>
      </c>
      <c r="P17" s="201">
        <f t="shared" si="3"/>
        <v>3.8973922902494286E-3</v>
      </c>
      <c r="Q17" s="198">
        <f t="shared" si="4"/>
        <v>3.9769309084177846E-3</v>
      </c>
      <c r="R17" s="202">
        <f t="shared" si="5"/>
        <v>4.059783635676488E-3</v>
      </c>
      <c r="S17" s="203">
        <f t="shared" si="15"/>
        <v>7.2751322751322663E-4</v>
      </c>
      <c r="T17" s="204">
        <f t="shared" si="16"/>
        <v>11.454545454545467</v>
      </c>
      <c r="U17" s="205">
        <f t="shared" si="17"/>
        <v>1.0416666666666654E-3</v>
      </c>
      <c r="V17" s="200">
        <f t="shared" si="18"/>
        <v>12.000000000000014</v>
      </c>
      <c r="W17" s="203">
        <f t="shared" si="19"/>
        <v>1.388888888888887E-3</v>
      </c>
      <c r="X17" s="204">
        <f t="shared" si="20"/>
        <v>12.000000000000014</v>
      </c>
      <c r="Y17" s="205">
        <f t="shared" si="21"/>
        <v>1.90972222222222E-3</v>
      </c>
      <c r="Z17" s="200">
        <f t="shared" si="22"/>
        <v>10.909090909090921</v>
      </c>
      <c r="AA17" s="203">
        <f t="shared" si="23"/>
        <v>2.2916666666666641E-3</v>
      </c>
      <c r="AB17" s="204">
        <f t="shared" si="24"/>
        <v>10.909090909090921</v>
      </c>
      <c r="AC17" s="205">
        <f t="shared" si="25"/>
        <v>2.9100529100529065E-3</v>
      </c>
      <c r="AD17" s="200">
        <f t="shared" si="26"/>
        <v>11.454545454545467</v>
      </c>
      <c r="AE17" s="203">
        <f t="shared" si="27"/>
        <v>5.3921568627450919E-3</v>
      </c>
      <c r="AF17" s="204">
        <f t="shared" si="28"/>
        <v>9.2727272727272823</v>
      </c>
      <c r="AG17" s="205">
        <f t="shared" si="29"/>
        <v>5.8460884353741431E-3</v>
      </c>
      <c r="AH17" s="200">
        <f t="shared" si="30"/>
        <v>10.690909090909102</v>
      </c>
      <c r="AI17" s="203">
        <f t="shared" si="31"/>
        <v>6.4327485380116884E-3</v>
      </c>
      <c r="AJ17" s="204">
        <f t="shared" si="32"/>
        <v>10.363636363636374</v>
      </c>
      <c r="AK17" s="205">
        <f t="shared" si="33"/>
        <v>6.8749999999999922E-3</v>
      </c>
      <c r="AL17" s="206">
        <f t="shared" si="34"/>
        <v>10.909090909090921</v>
      </c>
    </row>
    <row r="18" spans="1:38" x14ac:dyDescent="0.2">
      <c r="A18" s="335"/>
      <c r="B18" s="336"/>
      <c r="C18" s="196">
        <v>3.6805555555555501E-2</v>
      </c>
      <c r="D18" s="290">
        <f t="shared" si="6"/>
        <v>3.6805555555555502E-3</v>
      </c>
      <c r="E18" s="197">
        <f t="shared" si="7"/>
        <v>11.320754716981147</v>
      </c>
      <c r="F18" s="196">
        <f t="shared" si="35"/>
        <v>3.7556689342403576E-3</v>
      </c>
      <c r="G18" s="196">
        <f t="shared" si="36"/>
        <v>4.6945861678004469E-3</v>
      </c>
      <c r="H18" s="198">
        <f t="shared" si="37"/>
        <v>4.5800840661467781E-3</v>
      </c>
      <c r="I18" s="199">
        <f t="shared" si="11"/>
        <v>9.0973584905660481</v>
      </c>
      <c r="J18" s="198">
        <f t="shared" si="0"/>
        <v>4.4184340402827734E-3</v>
      </c>
      <c r="K18" s="199">
        <f t="shared" si="12"/>
        <v>9.4301886792452958</v>
      </c>
      <c r="L18" s="198">
        <f t="shared" si="1"/>
        <v>4.1729654824892862E-3</v>
      </c>
      <c r="M18" s="199">
        <f t="shared" si="13"/>
        <v>9.9849056603773718</v>
      </c>
      <c r="N18" s="198">
        <f t="shared" si="2"/>
        <v>3.9533357202530079E-3</v>
      </c>
      <c r="O18" s="200">
        <f t="shared" si="14"/>
        <v>10.539622641509448</v>
      </c>
      <c r="P18" s="201">
        <f t="shared" si="3"/>
        <v>3.7556689342403576E-3</v>
      </c>
      <c r="Q18" s="198">
        <f t="shared" si="4"/>
        <v>3.832315239020773E-3</v>
      </c>
      <c r="R18" s="202">
        <f t="shared" si="5"/>
        <v>3.9121551398337059E-3</v>
      </c>
      <c r="S18" s="203">
        <f t="shared" si="15"/>
        <v>7.0105820105819999E-4</v>
      </c>
      <c r="T18" s="204">
        <f t="shared" si="16"/>
        <v>11.886792452830205</v>
      </c>
      <c r="U18" s="205">
        <f t="shared" si="17"/>
        <v>1.0037878787878772E-3</v>
      </c>
      <c r="V18" s="200">
        <f t="shared" si="18"/>
        <v>12.452830188679263</v>
      </c>
      <c r="W18" s="203">
        <f t="shared" si="19"/>
        <v>1.3383838383838364E-3</v>
      </c>
      <c r="X18" s="204">
        <f t="shared" si="20"/>
        <v>12.452830188679263</v>
      </c>
      <c r="Y18" s="205">
        <f t="shared" si="21"/>
        <v>1.8402777777777751E-3</v>
      </c>
      <c r="Z18" s="200">
        <f t="shared" si="22"/>
        <v>11.320754716981147</v>
      </c>
      <c r="AA18" s="203">
        <f t="shared" si="23"/>
        <v>2.2083333333333299E-3</v>
      </c>
      <c r="AB18" s="204">
        <f t="shared" si="24"/>
        <v>11.320754716981147</v>
      </c>
      <c r="AC18" s="205">
        <f t="shared" si="25"/>
        <v>2.8042328042328E-3</v>
      </c>
      <c r="AD18" s="200">
        <f t="shared" si="26"/>
        <v>11.886792452830205</v>
      </c>
      <c r="AE18" s="203">
        <f t="shared" si="27"/>
        <v>5.1960784313725408E-3</v>
      </c>
      <c r="AF18" s="204">
        <f t="shared" si="28"/>
        <v>9.6226415094339757</v>
      </c>
      <c r="AG18" s="205">
        <f t="shared" si="29"/>
        <v>5.6335034013605366E-3</v>
      </c>
      <c r="AH18" s="200">
        <f t="shared" si="30"/>
        <v>11.094339622641524</v>
      </c>
      <c r="AI18" s="203">
        <f t="shared" si="31"/>
        <v>6.1988304093567159E-3</v>
      </c>
      <c r="AJ18" s="204">
        <f t="shared" si="32"/>
        <v>10.75471698113209</v>
      </c>
      <c r="AK18" s="205">
        <f t="shared" si="33"/>
        <v>6.6249999999999903E-3</v>
      </c>
      <c r="AL18" s="206">
        <f t="shared" si="34"/>
        <v>11.320754716981147</v>
      </c>
    </row>
    <row r="19" spans="1:38" ht="15.75" customHeight="1" thickBot="1" x14ac:dyDescent="0.25">
      <c r="A19" s="351" t="s">
        <v>46</v>
      </c>
      <c r="B19" s="352"/>
      <c r="C19" s="208">
        <f>AVERAGE(C12:C18)</f>
        <v>3.6507936507936496E-2</v>
      </c>
      <c r="D19" s="293">
        <f t="shared" si="6"/>
        <v>3.6507936507936497E-3</v>
      </c>
      <c r="E19" s="207">
        <f t="shared" si="7"/>
        <v>11.413043478260873</v>
      </c>
      <c r="F19" s="208">
        <f t="shared" si="35"/>
        <v>3.7252996436669896E-3</v>
      </c>
      <c r="G19" s="208">
        <f t="shared" si="36"/>
        <v>4.6566245545837364E-3</v>
      </c>
      <c r="H19" s="208">
        <f t="shared" si="37"/>
        <v>4.5430483459353533E-3</v>
      </c>
      <c r="I19" s="207">
        <f t="shared" si="11"/>
        <v>9.1715217391304371</v>
      </c>
      <c r="J19" s="208">
        <f t="shared" si="0"/>
        <v>4.3827054631376348E-3</v>
      </c>
      <c r="K19" s="207">
        <f t="shared" si="12"/>
        <v>9.5070652173913057</v>
      </c>
      <c r="L19" s="208">
        <f t="shared" si="1"/>
        <v>4.1392218262966546E-3</v>
      </c>
      <c r="M19" s="207">
        <f t="shared" si="13"/>
        <v>10.06630434782609</v>
      </c>
      <c r="N19" s="208">
        <f t="shared" si="2"/>
        <v>3.9213680459652522E-3</v>
      </c>
      <c r="O19" s="209">
        <f t="shared" si="14"/>
        <v>10.625543478260871</v>
      </c>
      <c r="P19" s="210">
        <f t="shared" si="3"/>
        <v>3.7252996436669896E-3</v>
      </c>
      <c r="Q19" s="208">
        <f t="shared" si="4"/>
        <v>3.8013261670071324E-3</v>
      </c>
      <c r="R19" s="211">
        <f t="shared" si="5"/>
        <v>3.8805204621531141E-3</v>
      </c>
      <c r="S19" s="212">
        <f t="shared" si="15"/>
        <v>6.9538926681783804E-4</v>
      </c>
      <c r="T19" s="213">
        <f t="shared" si="16"/>
        <v>11.983695652173918</v>
      </c>
      <c r="U19" s="214">
        <f t="shared" si="17"/>
        <v>9.9567099567099524E-4</v>
      </c>
      <c r="V19" s="209">
        <f t="shared" si="18"/>
        <v>12.554347826086961</v>
      </c>
      <c r="W19" s="212">
        <f t="shared" si="19"/>
        <v>1.3275613275613271E-3</v>
      </c>
      <c r="X19" s="213">
        <f t="shared" si="20"/>
        <v>12.554347826086961</v>
      </c>
      <c r="Y19" s="214">
        <f t="shared" si="21"/>
        <v>1.8253968253968249E-3</v>
      </c>
      <c r="Z19" s="209">
        <f t="shared" si="22"/>
        <v>11.413043478260873</v>
      </c>
      <c r="AA19" s="212">
        <f t="shared" si="23"/>
        <v>2.1904761904761897E-3</v>
      </c>
      <c r="AB19" s="213">
        <f t="shared" si="24"/>
        <v>11.413043478260873</v>
      </c>
      <c r="AC19" s="214">
        <f t="shared" si="25"/>
        <v>2.7815570672713522E-3</v>
      </c>
      <c r="AD19" s="209">
        <f t="shared" si="26"/>
        <v>11.983695652173918</v>
      </c>
      <c r="AE19" s="212">
        <f t="shared" si="27"/>
        <v>5.1540616246498585E-3</v>
      </c>
      <c r="AF19" s="213">
        <f t="shared" si="28"/>
        <v>9.7010869565217419</v>
      </c>
      <c r="AG19" s="214">
        <f t="shared" si="29"/>
        <v>5.5879494655004846E-3</v>
      </c>
      <c r="AH19" s="209">
        <f t="shared" si="30"/>
        <v>11.184782608695656</v>
      </c>
      <c r="AI19" s="212">
        <f t="shared" si="31"/>
        <v>6.1487050960735163E-3</v>
      </c>
      <c r="AJ19" s="213">
        <f t="shared" si="32"/>
        <v>10.842391304347828</v>
      </c>
      <c r="AK19" s="214">
        <f t="shared" si="33"/>
        <v>6.5714285714285701E-3</v>
      </c>
      <c r="AL19" s="215">
        <f t="shared" si="34"/>
        <v>11.413043478260873</v>
      </c>
    </row>
    <row r="20" spans="1:38" ht="15.75" customHeight="1" thickTop="1" x14ac:dyDescent="0.2">
      <c r="A20" s="337" t="s">
        <v>44</v>
      </c>
      <c r="B20" s="338"/>
      <c r="C20" s="216">
        <v>3.7499999999999999E-2</v>
      </c>
      <c r="D20" s="216">
        <f t="shared" si="6"/>
        <v>3.7499999999999999E-3</v>
      </c>
      <c r="E20" s="217">
        <f t="shared" si="7"/>
        <v>11.111111111111111</v>
      </c>
      <c r="F20" s="218">
        <f>SUM(D20/$F$2)</f>
        <v>3.8265306122448979E-3</v>
      </c>
      <c r="G20" s="218">
        <f>SUM(F20/$G$2)</f>
        <v>4.7831632653061217E-3</v>
      </c>
      <c r="H20" s="219">
        <f>SUM(F20/$H$2)</f>
        <v>4.66650074664012E-3</v>
      </c>
      <c r="I20" s="220">
        <f t="shared" si="11"/>
        <v>8.9288888888888867</v>
      </c>
      <c r="J20" s="219">
        <f t="shared" si="0"/>
        <v>4.501800720288115E-3</v>
      </c>
      <c r="K20" s="220">
        <f t="shared" si="12"/>
        <v>9.2555555555555564</v>
      </c>
      <c r="L20" s="219">
        <f t="shared" si="1"/>
        <v>4.2517006802721084E-3</v>
      </c>
      <c r="M20" s="220">
        <f t="shared" si="13"/>
        <v>9.8000000000000007</v>
      </c>
      <c r="N20" s="219">
        <f t="shared" si="2"/>
        <v>4.0279269602577876E-3</v>
      </c>
      <c r="O20" s="221">
        <f t="shared" si="14"/>
        <v>10.344444444444443</v>
      </c>
      <c r="P20" s="222">
        <f t="shared" si="3"/>
        <v>3.8265306122448979E-3</v>
      </c>
      <c r="Q20" s="219">
        <f t="shared" si="4"/>
        <v>3.9046230737192836E-3</v>
      </c>
      <c r="R20" s="223">
        <f t="shared" si="5"/>
        <v>3.9859693877551021E-3</v>
      </c>
      <c r="S20" s="224">
        <f t="shared" si="15"/>
        <v>7.1428571428571418E-4</v>
      </c>
      <c r="T20" s="225">
        <f t="shared" si="16"/>
        <v>11.666666666666666</v>
      </c>
      <c r="U20" s="226">
        <f t="shared" si="17"/>
        <v>1.0227272727272726E-3</v>
      </c>
      <c r="V20" s="221">
        <f t="shared" si="18"/>
        <v>12.222222222222223</v>
      </c>
      <c r="W20" s="224">
        <f t="shared" si="19"/>
        <v>1.3636363636363633E-3</v>
      </c>
      <c r="X20" s="225">
        <f t="shared" si="20"/>
        <v>12.222222222222223</v>
      </c>
      <c r="Y20" s="226">
        <f t="shared" si="21"/>
        <v>1.8749999999999999E-3</v>
      </c>
      <c r="Z20" s="221">
        <f t="shared" si="22"/>
        <v>11.111111111111111</v>
      </c>
      <c r="AA20" s="224">
        <f t="shared" si="23"/>
        <v>2.2499999999999998E-3</v>
      </c>
      <c r="AB20" s="225">
        <f t="shared" si="24"/>
        <v>11.111111111111111</v>
      </c>
      <c r="AC20" s="226">
        <f t="shared" si="25"/>
        <v>2.8571428571428567E-3</v>
      </c>
      <c r="AD20" s="221">
        <f t="shared" si="26"/>
        <v>11.666666666666666</v>
      </c>
      <c r="AE20" s="224">
        <f t="shared" si="27"/>
        <v>5.2941176470588233E-3</v>
      </c>
      <c r="AF20" s="225">
        <f t="shared" si="28"/>
        <v>9.4444444444444446</v>
      </c>
      <c r="AG20" s="226">
        <f t="shared" si="29"/>
        <v>5.7397959183673472E-3</v>
      </c>
      <c r="AH20" s="221">
        <f t="shared" si="30"/>
        <v>10.888888888888888</v>
      </c>
      <c r="AI20" s="224">
        <f t="shared" si="31"/>
        <v>6.3157894736842104E-3</v>
      </c>
      <c r="AJ20" s="225">
        <f t="shared" si="32"/>
        <v>10.555555555555555</v>
      </c>
      <c r="AK20" s="226">
        <f t="shared" si="33"/>
        <v>6.7499999999999991E-3</v>
      </c>
      <c r="AL20" s="227">
        <f t="shared" si="34"/>
        <v>11.111111111111111</v>
      </c>
    </row>
    <row r="21" spans="1:38" x14ac:dyDescent="0.2">
      <c r="A21" s="339"/>
      <c r="B21" s="340"/>
      <c r="C21" s="228">
        <v>3.8194444444444441E-2</v>
      </c>
      <c r="D21" s="291">
        <f t="shared" si="6"/>
        <v>3.8194444444444439E-3</v>
      </c>
      <c r="E21" s="229">
        <f t="shared" si="7"/>
        <v>10.90909090909091</v>
      </c>
      <c r="F21" s="230">
        <f t="shared" ref="F21:F26" si="38">SUM(D21/$F$2)</f>
        <v>3.8973922902494325E-3</v>
      </c>
      <c r="G21" s="230">
        <f t="shared" ref="G21:G26" si="39">SUM(F21/$G$2)</f>
        <v>4.8717403628117904E-3</v>
      </c>
      <c r="H21" s="231">
        <f t="shared" ref="H21:H26" si="40">SUM(F21/$H$2)</f>
        <v>4.7529174271334542E-3</v>
      </c>
      <c r="I21" s="232">
        <f t="shared" si="11"/>
        <v>8.7665454545454562</v>
      </c>
      <c r="J21" s="231">
        <f t="shared" si="0"/>
        <v>4.5851674002934505E-3</v>
      </c>
      <c r="K21" s="232">
        <f t="shared" si="12"/>
        <v>9.0872727272727278</v>
      </c>
      <c r="L21" s="231">
        <f t="shared" si="1"/>
        <v>4.3304358780549253E-3</v>
      </c>
      <c r="M21" s="232">
        <f t="shared" si="13"/>
        <v>9.6218181818181829</v>
      </c>
      <c r="N21" s="231">
        <f t="shared" si="2"/>
        <v>4.1025182002625603E-3</v>
      </c>
      <c r="O21" s="233">
        <f t="shared" si="14"/>
        <v>10.156363636363638</v>
      </c>
      <c r="P21" s="234">
        <f t="shared" si="3"/>
        <v>3.8973922902494325E-3</v>
      </c>
      <c r="Q21" s="231">
        <f t="shared" si="4"/>
        <v>3.9769309084177881E-3</v>
      </c>
      <c r="R21" s="235">
        <f t="shared" si="5"/>
        <v>4.0597836356764923E-3</v>
      </c>
      <c r="S21" s="236">
        <f t="shared" si="15"/>
        <v>7.2751322751322739E-4</v>
      </c>
      <c r="T21" s="237">
        <f t="shared" si="16"/>
        <v>11.454545454545457</v>
      </c>
      <c r="U21" s="238">
        <f t="shared" si="17"/>
        <v>1.0416666666666667E-3</v>
      </c>
      <c r="V21" s="233">
        <f t="shared" si="18"/>
        <v>12.000000000000002</v>
      </c>
      <c r="W21" s="236">
        <f t="shared" si="19"/>
        <v>1.3888888888888887E-3</v>
      </c>
      <c r="X21" s="237">
        <f t="shared" si="20"/>
        <v>12.000000000000002</v>
      </c>
      <c r="Y21" s="238">
        <f t="shared" si="21"/>
        <v>1.9097222222222222E-3</v>
      </c>
      <c r="Z21" s="233">
        <f t="shared" si="22"/>
        <v>10.90909090909091</v>
      </c>
      <c r="AA21" s="236">
        <f t="shared" si="23"/>
        <v>2.2916666666666667E-3</v>
      </c>
      <c r="AB21" s="237">
        <f t="shared" si="24"/>
        <v>10.90909090909091</v>
      </c>
      <c r="AC21" s="238">
        <f t="shared" si="25"/>
        <v>2.9100529100529095E-3</v>
      </c>
      <c r="AD21" s="233">
        <f t="shared" si="26"/>
        <v>11.454545454545457</v>
      </c>
      <c r="AE21" s="236">
        <f t="shared" si="27"/>
        <v>5.392156862745098E-3</v>
      </c>
      <c r="AF21" s="237">
        <f t="shared" si="28"/>
        <v>9.2727272727272734</v>
      </c>
      <c r="AG21" s="238">
        <f t="shared" si="29"/>
        <v>5.8460884353741492E-3</v>
      </c>
      <c r="AH21" s="233">
        <f t="shared" si="30"/>
        <v>10.690909090909091</v>
      </c>
      <c r="AI21" s="236">
        <f t="shared" si="31"/>
        <v>6.4327485380116954E-3</v>
      </c>
      <c r="AJ21" s="237">
        <f t="shared" si="32"/>
        <v>10.363636363636363</v>
      </c>
      <c r="AK21" s="238">
        <f t="shared" si="33"/>
        <v>6.8749999999999992E-3</v>
      </c>
      <c r="AL21" s="239">
        <f t="shared" si="34"/>
        <v>10.90909090909091</v>
      </c>
    </row>
    <row r="22" spans="1:38" x14ac:dyDescent="0.2">
      <c r="A22" s="339"/>
      <c r="B22" s="340"/>
      <c r="C22" s="228">
        <v>3.8888888888888903E-2</v>
      </c>
      <c r="D22" s="291">
        <f t="shared" si="6"/>
        <v>3.8888888888888905E-3</v>
      </c>
      <c r="E22" s="229">
        <f t="shared" si="7"/>
        <v>10.71428571428571</v>
      </c>
      <c r="F22" s="230">
        <f t="shared" si="38"/>
        <v>3.9682539682539698E-3</v>
      </c>
      <c r="G22" s="230">
        <f t="shared" si="39"/>
        <v>4.9603174603174618E-3</v>
      </c>
      <c r="H22" s="231">
        <f t="shared" si="40"/>
        <v>4.8393341076267927E-3</v>
      </c>
      <c r="I22" s="232">
        <f t="shared" si="11"/>
        <v>8.6099999999999959</v>
      </c>
      <c r="J22" s="231">
        <f t="shared" si="0"/>
        <v>4.6685340802987878E-3</v>
      </c>
      <c r="K22" s="232">
        <f t="shared" si="12"/>
        <v>8.9249999999999972</v>
      </c>
      <c r="L22" s="231">
        <f t="shared" si="1"/>
        <v>4.409171075837744E-3</v>
      </c>
      <c r="M22" s="232">
        <f t="shared" si="13"/>
        <v>9.4499999999999957</v>
      </c>
      <c r="N22" s="231">
        <f t="shared" si="2"/>
        <v>4.1771094402673365E-3</v>
      </c>
      <c r="O22" s="233">
        <f t="shared" si="14"/>
        <v>9.9749999999999961</v>
      </c>
      <c r="P22" s="234">
        <f t="shared" si="3"/>
        <v>3.9682539682539698E-3</v>
      </c>
      <c r="Q22" s="231">
        <f t="shared" si="4"/>
        <v>4.0492387431162961E-3</v>
      </c>
      <c r="R22" s="235">
        <f t="shared" si="5"/>
        <v>4.1335978835978851E-3</v>
      </c>
      <c r="S22" s="236">
        <f t="shared" si="15"/>
        <v>7.4074074074074103E-4</v>
      </c>
      <c r="T22" s="237">
        <f t="shared" si="16"/>
        <v>11.249999999999996</v>
      </c>
      <c r="U22" s="238">
        <f t="shared" si="17"/>
        <v>1.0606060606060609E-3</v>
      </c>
      <c r="V22" s="233">
        <f t="shared" si="18"/>
        <v>11.785714285714281</v>
      </c>
      <c r="W22" s="236">
        <f t="shared" si="19"/>
        <v>1.4141414141414146E-3</v>
      </c>
      <c r="X22" s="237">
        <f t="shared" si="20"/>
        <v>11.785714285714281</v>
      </c>
      <c r="Y22" s="238">
        <f t="shared" si="21"/>
        <v>1.9444444444444453E-3</v>
      </c>
      <c r="Z22" s="233">
        <f t="shared" si="22"/>
        <v>10.71428571428571</v>
      </c>
      <c r="AA22" s="236">
        <f t="shared" si="23"/>
        <v>2.3333333333333344E-3</v>
      </c>
      <c r="AB22" s="237">
        <f t="shared" si="24"/>
        <v>10.71428571428571</v>
      </c>
      <c r="AC22" s="238">
        <f t="shared" si="25"/>
        <v>2.9629629629629641E-3</v>
      </c>
      <c r="AD22" s="233">
        <f t="shared" si="26"/>
        <v>11.249999999999996</v>
      </c>
      <c r="AE22" s="236">
        <f t="shared" si="27"/>
        <v>5.4901960784313752E-3</v>
      </c>
      <c r="AF22" s="237">
        <f t="shared" si="28"/>
        <v>9.1071428571428541</v>
      </c>
      <c r="AG22" s="238">
        <f t="shared" si="29"/>
        <v>5.9523809523809547E-3</v>
      </c>
      <c r="AH22" s="233">
        <f t="shared" si="30"/>
        <v>10.499999999999996</v>
      </c>
      <c r="AI22" s="236">
        <f t="shared" si="31"/>
        <v>6.5497076023391838E-3</v>
      </c>
      <c r="AJ22" s="237">
        <f t="shared" si="32"/>
        <v>10.178571428571423</v>
      </c>
      <c r="AK22" s="238">
        <f t="shared" si="33"/>
        <v>7.0000000000000027E-3</v>
      </c>
      <c r="AL22" s="239">
        <f t="shared" si="34"/>
        <v>10.71428571428571</v>
      </c>
    </row>
    <row r="23" spans="1:38" x14ac:dyDescent="0.2">
      <c r="A23" s="339"/>
      <c r="B23" s="340"/>
      <c r="C23" s="228">
        <v>3.9583333333333297E-2</v>
      </c>
      <c r="D23" s="291">
        <f t="shared" si="6"/>
        <v>3.9583333333333293E-3</v>
      </c>
      <c r="E23" s="229">
        <f t="shared" si="7"/>
        <v>10.526315789473694</v>
      </c>
      <c r="F23" s="230">
        <f t="shared" si="38"/>
        <v>4.0391156462584992E-3</v>
      </c>
      <c r="G23" s="230">
        <f t="shared" si="39"/>
        <v>5.0488945578231236E-3</v>
      </c>
      <c r="H23" s="231">
        <f t="shared" si="40"/>
        <v>4.9257507881201217E-3</v>
      </c>
      <c r="I23" s="232">
        <f t="shared" si="11"/>
        <v>8.4589473684210592</v>
      </c>
      <c r="J23" s="231">
        <f t="shared" si="0"/>
        <v>4.7519007603041164E-3</v>
      </c>
      <c r="K23" s="232">
        <f t="shared" si="12"/>
        <v>8.768421052631588</v>
      </c>
      <c r="L23" s="231">
        <f t="shared" si="1"/>
        <v>4.4879062736205549E-3</v>
      </c>
      <c r="M23" s="232">
        <f t="shared" si="13"/>
        <v>9.2842105263157979</v>
      </c>
      <c r="N23" s="231">
        <f t="shared" si="2"/>
        <v>4.2517006802721049E-3</v>
      </c>
      <c r="O23" s="233">
        <f t="shared" si="14"/>
        <v>9.8000000000000078</v>
      </c>
      <c r="P23" s="234">
        <f t="shared" si="3"/>
        <v>4.0391156462584992E-3</v>
      </c>
      <c r="Q23" s="231">
        <f t="shared" si="4"/>
        <v>4.1215465778147954E-3</v>
      </c>
      <c r="R23" s="235">
        <f t="shared" si="5"/>
        <v>4.2074121315192701E-3</v>
      </c>
      <c r="S23" s="236">
        <f t="shared" si="15"/>
        <v>7.5396825396825305E-4</v>
      </c>
      <c r="T23" s="237">
        <f t="shared" si="16"/>
        <v>11.052631578947379</v>
      </c>
      <c r="U23" s="238">
        <f t="shared" si="17"/>
        <v>1.0795454545454533E-3</v>
      </c>
      <c r="V23" s="233">
        <f t="shared" si="18"/>
        <v>11.578947368421064</v>
      </c>
      <c r="W23" s="236">
        <f t="shared" si="19"/>
        <v>1.4393939393939376E-3</v>
      </c>
      <c r="X23" s="237">
        <f t="shared" si="20"/>
        <v>11.578947368421064</v>
      </c>
      <c r="Y23" s="238">
        <f t="shared" si="21"/>
        <v>1.9791666666666647E-3</v>
      </c>
      <c r="Z23" s="233">
        <f t="shared" si="22"/>
        <v>10.526315789473694</v>
      </c>
      <c r="AA23" s="236">
        <f t="shared" si="23"/>
        <v>2.3749999999999973E-3</v>
      </c>
      <c r="AB23" s="237">
        <f t="shared" si="24"/>
        <v>10.526315789473694</v>
      </c>
      <c r="AC23" s="238">
        <f t="shared" si="25"/>
        <v>3.0158730158730122E-3</v>
      </c>
      <c r="AD23" s="233">
        <f t="shared" si="26"/>
        <v>11.052631578947379</v>
      </c>
      <c r="AE23" s="236">
        <f t="shared" si="27"/>
        <v>5.5882352941176413E-3</v>
      </c>
      <c r="AF23" s="237">
        <f t="shared" si="28"/>
        <v>8.947368421052639</v>
      </c>
      <c r="AG23" s="238">
        <f t="shared" si="29"/>
        <v>6.058673469387748E-3</v>
      </c>
      <c r="AH23" s="233">
        <f t="shared" si="30"/>
        <v>10.31578947368422</v>
      </c>
      <c r="AI23" s="236">
        <f t="shared" si="31"/>
        <v>6.6666666666666593E-3</v>
      </c>
      <c r="AJ23" s="237">
        <f t="shared" si="32"/>
        <v>10.000000000000009</v>
      </c>
      <c r="AK23" s="238">
        <f t="shared" si="33"/>
        <v>7.1249999999999925E-3</v>
      </c>
      <c r="AL23" s="239">
        <f t="shared" si="34"/>
        <v>10.526315789473694</v>
      </c>
    </row>
    <row r="24" spans="1:38" x14ac:dyDescent="0.2">
      <c r="A24" s="339"/>
      <c r="B24" s="340"/>
      <c r="C24" s="228">
        <v>4.0277777777777801E-2</v>
      </c>
      <c r="D24" s="291">
        <f t="shared" si="6"/>
        <v>4.0277777777777803E-3</v>
      </c>
      <c r="E24" s="229">
        <f t="shared" si="7"/>
        <v>10.34482758620689</v>
      </c>
      <c r="F24" s="230">
        <f t="shared" si="38"/>
        <v>4.1099773242630408E-3</v>
      </c>
      <c r="G24" s="230">
        <f t="shared" si="39"/>
        <v>5.137471655328801E-3</v>
      </c>
      <c r="H24" s="231">
        <f t="shared" si="40"/>
        <v>5.0121674686134645E-3</v>
      </c>
      <c r="I24" s="232">
        <f t="shared" si="11"/>
        <v>8.3131034482758572</v>
      </c>
      <c r="J24" s="231">
        <f t="shared" si="0"/>
        <v>4.8352674403094598E-3</v>
      </c>
      <c r="K24" s="232">
        <f t="shared" si="12"/>
        <v>8.6172413793103395</v>
      </c>
      <c r="L24" s="231">
        <f t="shared" si="1"/>
        <v>4.5666414714033788E-3</v>
      </c>
      <c r="M24" s="232">
        <f t="shared" si="13"/>
        <v>9.1241379310344772</v>
      </c>
      <c r="N24" s="231">
        <f t="shared" si="2"/>
        <v>4.3262919202768854E-3</v>
      </c>
      <c r="O24" s="233">
        <f t="shared" si="14"/>
        <v>9.631034482758615</v>
      </c>
      <c r="P24" s="234">
        <f t="shared" si="3"/>
        <v>4.1099773242630408E-3</v>
      </c>
      <c r="Q24" s="231">
        <f t="shared" si="4"/>
        <v>4.1938544125133068E-3</v>
      </c>
      <c r="R24" s="235">
        <f t="shared" si="5"/>
        <v>4.2812263794406681E-3</v>
      </c>
      <c r="S24" s="236">
        <f t="shared" si="15"/>
        <v>7.6719576719576766E-4</v>
      </c>
      <c r="T24" s="237">
        <f t="shared" si="16"/>
        <v>10.862068965517235</v>
      </c>
      <c r="U24" s="238">
        <f t="shared" si="17"/>
        <v>1.0984848484848491E-3</v>
      </c>
      <c r="V24" s="233">
        <f t="shared" si="18"/>
        <v>11.37931034482758</v>
      </c>
      <c r="W24" s="236">
        <f t="shared" si="19"/>
        <v>1.4646464646464656E-3</v>
      </c>
      <c r="X24" s="237">
        <f t="shared" si="20"/>
        <v>11.37931034482758</v>
      </c>
      <c r="Y24" s="238">
        <f t="shared" si="21"/>
        <v>2.0138888888888901E-3</v>
      </c>
      <c r="Z24" s="233">
        <f t="shared" si="22"/>
        <v>10.34482758620689</v>
      </c>
      <c r="AA24" s="236">
        <f t="shared" si="23"/>
        <v>2.4166666666666681E-3</v>
      </c>
      <c r="AB24" s="237">
        <f t="shared" si="24"/>
        <v>10.34482758620689</v>
      </c>
      <c r="AC24" s="238">
        <f t="shared" si="25"/>
        <v>3.0687830687830707E-3</v>
      </c>
      <c r="AD24" s="233">
        <f t="shared" si="26"/>
        <v>10.862068965517235</v>
      </c>
      <c r="AE24" s="236">
        <f t="shared" si="27"/>
        <v>5.6862745098039255E-3</v>
      </c>
      <c r="AF24" s="237">
        <f t="shared" si="28"/>
        <v>8.7931034482758559</v>
      </c>
      <c r="AG24" s="238">
        <f t="shared" si="29"/>
        <v>6.1649659863945621E-3</v>
      </c>
      <c r="AH24" s="233">
        <f t="shared" si="30"/>
        <v>10.137931034482751</v>
      </c>
      <c r="AI24" s="236">
        <f t="shared" si="31"/>
        <v>6.7836257309941573E-3</v>
      </c>
      <c r="AJ24" s="237">
        <f t="shared" si="32"/>
        <v>9.8275862068965445</v>
      </c>
      <c r="AK24" s="238">
        <f t="shared" si="33"/>
        <v>7.2500000000000047E-3</v>
      </c>
      <c r="AL24" s="239">
        <f t="shared" si="34"/>
        <v>10.34482758620689</v>
      </c>
    </row>
    <row r="25" spans="1:38" x14ac:dyDescent="0.2">
      <c r="A25" s="339"/>
      <c r="B25" s="340"/>
      <c r="C25" s="228">
        <v>4.0972222222222202E-2</v>
      </c>
      <c r="D25" s="291">
        <f t="shared" si="6"/>
        <v>4.09722222222222E-3</v>
      </c>
      <c r="E25" s="229">
        <f t="shared" si="7"/>
        <v>10.169491525423734</v>
      </c>
      <c r="F25" s="230">
        <f t="shared" si="38"/>
        <v>4.1808390022675711E-3</v>
      </c>
      <c r="G25" s="230">
        <f t="shared" si="39"/>
        <v>5.2260487528344637E-3</v>
      </c>
      <c r="H25" s="231">
        <f t="shared" si="40"/>
        <v>5.0985841491067944E-3</v>
      </c>
      <c r="I25" s="232">
        <f t="shared" si="11"/>
        <v>8.1722033898305124</v>
      </c>
      <c r="J25" s="231">
        <f t="shared" si="0"/>
        <v>4.9186341203147901E-3</v>
      </c>
      <c r="K25" s="232">
        <f t="shared" si="12"/>
        <v>8.47118644067797</v>
      </c>
      <c r="L25" s="231">
        <f t="shared" si="1"/>
        <v>4.6453766691861896E-3</v>
      </c>
      <c r="M25" s="232">
        <f t="shared" si="13"/>
        <v>8.9694915254237344</v>
      </c>
      <c r="N25" s="231">
        <f t="shared" si="2"/>
        <v>4.4008831602816538E-3</v>
      </c>
      <c r="O25" s="233">
        <f t="shared" si="14"/>
        <v>9.467796610169497</v>
      </c>
      <c r="P25" s="234">
        <f t="shared" si="3"/>
        <v>4.1808390022675711E-3</v>
      </c>
      <c r="Q25" s="231">
        <f t="shared" si="4"/>
        <v>4.266162247211807E-3</v>
      </c>
      <c r="R25" s="235">
        <f t="shared" si="5"/>
        <v>4.3550406273620531E-3</v>
      </c>
      <c r="S25" s="236">
        <f t="shared" si="15"/>
        <v>7.804232804232799E-4</v>
      </c>
      <c r="T25" s="237">
        <f t="shared" si="16"/>
        <v>10.677966101694921</v>
      </c>
      <c r="U25" s="238">
        <f t="shared" si="17"/>
        <v>1.1174242424242416E-3</v>
      </c>
      <c r="V25" s="233">
        <f t="shared" si="18"/>
        <v>11.186440677966107</v>
      </c>
      <c r="W25" s="236">
        <f t="shared" si="19"/>
        <v>1.4898989898989889E-3</v>
      </c>
      <c r="X25" s="237">
        <f t="shared" si="20"/>
        <v>11.186440677966107</v>
      </c>
      <c r="Y25" s="238">
        <f t="shared" si="21"/>
        <v>2.04861111111111E-3</v>
      </c>
      <c r="Z25" s="233">
        <f t="shared" si="22"/>
        <v>10.169491525423734</v>
      </c>
      <c r="AA25" s="236">
        <f t="shared" si="23"/>
        <v>2.4583333333333319E-3</v>
      </c>
      <c r="AB25" s="237">
        <f t="shared" si="24"/>
        <v>10.169491525423734</v>
      </c>
      <c r="AC25" s="238">
        <f t="shared" si="25"/>
        <v>3.1216931216931196E-3</v>
      </c>
      <c r="AD25" s="233">
        <f t="shared" si="26"/>
        <v>10.677966101694921</v>
      </c>
      <c r="AE25" s="236">
        <f t="shared" si="27"/>
        <v>5.7843137254901932E-3</v>
      </c>
      <c r="AF25" s="237">
        <f t="shared" si="28"/>
        <v>8.6440677966101731</v>
      </c>
      <c r="AG25" s="238">
        <f t="shared" si="29"/>
        <v>6.2712585034013571E-3</v>
      </c>
      <c r="AH25" s="233">
        <f t="shared" si="30"/>
        <v>9.9661016949152597</v>
      </c>
      <c r="AI25" s="236">
        <f t="shared" si="31"/>
        <v>6.9005847953216336E-3</v>
      </c>
      <c r="AJ25" s="237">
        <f t="shared" si="32"/>
        <v>9.6610169491525468</v>
      </c>
      <c r="AK25" s="238">
        <f t="shared" si="33"/>
        <v>7.3749999999999953E-3</v>
      </c>
      <c r="AL25" s="239">
        <f t="shared" si="34"/>
        <v>10.169491525423734</v>
      </c>
    </row>
    <row r="26" spans="1:38" x14ac:dyDescent="0.2">
      <c r="A26" s="341"/>
      <c r="B26" s="342"/>
      <c r="C26" s="228">
        <v>4.1666666666666664E-2</v>
      </c>
      <c r="D26" s="291">
        <f t="shared" si="6"/>
        <v>4.1666666666666666E-3</v>
      </c>
      <c r="E26" s="229">
        <f t="shared" si="7"/>
        <v>10</v>
      </c>
      <c r="F26" s="230">
        <f t="shared" si="38"/>
        <v>4.2517006802721092E-3</v>
      </c>
      <c r="G26" s="230">
        <f t="shared" si="39"/>
        <v>5.3146258503401359E-3</v>
      </c>
      <c r="H26" s="231">
        <f t="shared" si="40"/>
        <v>5.1850008296001338E-3</v>
      </c>
      <c r="I26" s="232">
        <f t="shared" si="11"/>
        <v>8.0359999999999978</v>
      </c>
      <c r="J26" s="231">
        <f t="shared" si="0"/>
        <v>5.0020008003201282E-3</v>
      </c>
      <c r="K26" s="232">
        <f t="shared" si="12"/>
        <v>8.33</v>
      </c>
      <c r="L26" s="231">
        <f t="shared" si="1"/>
        <v>4.7241118669690101E-3</v>
      </c>
      <c r="M26" s="232">
        <f t="shared" si="13"/>
        <v>8.8199999999999985</v>
      </c>
      <c r="N26" s="231">
        <f t="shared" si="2"/>
        <v>4.4754744002864309E-3</v>
      </c>
      <c r="O26" s="233">
        <f t="shared" si="14"/>
        <v>9.3099999999999987</v>
      </c>
      <c r="P26" s="234">
        <f t="shared" si="3"/>
        <v>4.2517006802721092E-3</v>
      </c>
      <c r="Q26" s="231">
        <f t="shared" si="4"/>
        <v>4.3384700819103159E-3</v>
      </c>
      <c r="R26" s="235">
        <f t="shared" si="5"/>
        <v>4.4288548752834476E-3</v>
      </c>
      <c r="S26" s="236">
        <f t="shared" si="15"/>
        <v>7.9365079365079365E-4</v>
      </c>
      <c r="T26" s="237">
        <f t="shared" si="16"/>
        <v>10.5</v>
      </c>
      <c r="U26" s="238">
        <f t="shared" si="17"/>
        <v>1.1363636363636363E-3</v>
      </c>
      <c r="V26" s="233">
        <f t="shared" si="18"/>
        <v>11</v>
      </c>
      <c r="W26" s="236">
        <f t="shared" si="19"/>
        <v>1.5151515151515152E-3</v>
      </c>
      <c r="X26" s="237">
        <f t="shared" si="20"/>
        <v>11</v>
      </c>
      <c r="Y26" s="238">
        <f t="shared" si="21"/>
        <v>2.0833333333333333E-3</v>
      </c>
      <c r="Z26" s="233">
        <f t="shared" si="22"/>
        <v>10</v>
      </c>
      <c r="AA26" s="236">
        <f t="shared" si="23"/>
        <v>2.5000000000000001E-3</v>
      </c>
      <c r="AB26" s="237">
        <f t="shared" si="24"/>
        <v>10</v>
      </c>
      <c r="AC26" s="238">
        <f t="shared" si="25"/>
        <v>3.1746031746031746E-3</v>
      </c>
      <c r="AD26" s="233">
        <f t="shared" si="26"/>
        <v>10.5</v>
      </c>
      <c r="AE26" s="236">
        <f t="shared" si="27"/>
        <v>5.8823529411764705E-3</v>
      </c>
      <c r="AF26" s="237">
        <f t="shared" si="28"/>
        <v>8.5</v>
      </c>
      <c r="AG26" s="238">
        <f t="shared" si="29"/>
        <v>6.3775510204081634E-3</v>
      </c>
      <c r="AH26" s="233">
        <f t="shared" si="30"/>
        <v>9.8000000000000007</v>
      </c>
      <c r="AI26" s="236">
        <f t="shared" si="31"/>
        <v>7.0175438596491238E-3</v>
      </c>
      <c r="AJ26" s="237">
        <f t="shared" si="32"/>
        <v>9.5</v>
      </c>
      <c r="AK26" s="238">
        <f t="shared" si="33"/>
        <v>7.5000000000000006E-3</v>
      </c>
      <c r="AL26" s="239">
        <f t="shared" si="34"/>
        <v>10</v>
      </c>
    </row>
    <row r="27" spans="1:38" ht="15.75" customHeight="1" thickBot="1" x14ac:dyDescent="0.25">
      <c r="A27" s="353" t="s">
        <v>46</v>
      </c>
      <c r="B27" s="354"/>
      <c r="C27" s="240">
        <f>AVERAGE(C20:C26)</f>
        <v>3.9583333333333338E-2</v>
      </c>
      <c r="D27" s="294">
        <f t="shared" si="6"/>
        <v>3.9583333333333337E-3</v>
      </c>
      <c r="E27" s="241">
        <f t="shared" si="7"/>
        <v>10.526315789473683</v>
      </c>
      <c r="F27" s="242">
        <f t="shared" ref="F27:R27" si="41">AVERAGE(F20:F26)</f>
        <v>4.0391156462585027E-3</v>
      </c>
      <c r="G27" s="242">
        <f t="shared" si="41"/>
        <v>5.0488945578231279E-3</v>
      </c>
      <c r="H27" s="242">
        <f t="shared" si="41"/>
        <v>4.925750788120126E-3</v>
      </c>
      <c r="I27" s="241">
        <f t="shared" si="11"/>
        <v>8.4589473684210521</v>
      </c>
      <c r="J27" s="242">
        <f t="shared" si="41"/>
        <v>4.7519007603041216E-3</v>
      </c>
      <c r="K27" s="241">
        <f t="shared" si="12"/>
        <v>8.7684210526315791</v>
      </c>
      <c r="L27" s="242">
        <f t="shared" si="41"/>
        <v>4.4879062736205583E-3</v>
      </c>
      <c r="M27" s="241">
        <f t="shared" si="13"/>
        <v>9.2842105263157908</v>
      </c>
      <c r="N27" s="242">
        <f t="shared" si="41"/>
        <v>4.2517006802721084E-3</v>
      </c>
      <c r="O27" s="243">
        <f t="shared" si="14"/>
        <v>9.8000000000000007</v>
      </c>
      <c r="P27" s="244">
        <f t="shared" si="41"/>
        <v>4.0391156462585027E-3</v>
      </c>
      <c r="Q27" s="242">
        <f t="shared" si="4"/>
        <v>4.1215465778147988E-3</v>
      </c>
      <c r="R27" s="245">
        <f t="shared" si="41"/>
        <v>4.2074121315192744E-3</v>
      </c>
      <c r="S27" s="246">
        <f t="shared" si="15"/>
        <v>7.5396825396825391E-4</v>
      </c>
      <c r="T27" s="247">
        <f t="shared" si="16"/>
        <v>11.052631578947368</v>
      </c>
      <c r="U27" s="248">
        <f t="shared" si="17"/>
        <v>1.0795454545454543E-3</v>
      </c>
      <c r="V27" s="243">
        <f t="shared" si="18"/>
        <v>11.578947368421053</v>
      </c>
      <c r="W27" s="246">
        <f t="shared" si="19"/>
        <v>1.4393939393939393E-3</v>
      </c>
      <c r="X27" s="247">
        <f t="shared" si="20"/>
        <v>11.578947368421053</v>
      </c>
      <c r="Y27" s="248">
        <f t="shared" si="21"/>
        <v>1.9791666666666668E-3</v>
      </c>
      <c r="Z27" s="243">
        <f t="shared" si="22"/>
        <v>10.526315789473683</v>
      </c>
      <c r="AA27" s="246">
        <f t="shared" si="23"/>
        <v>2.3749999999999999E-3</v>
      </c>
      <c r="AB27" s="247">
        <f t="shared" si="24"/>
        <v>10.526315789473683</v>
      </c>
      <c r="AC27" s="248">
        <f t="shared" si="25"/>
        <v>3.0158730158730157E-3</v>
      </c>
      <c r="AD27" s="243">
        <f t="shared" si="26"/>
        <v>11.052631578947368</v>
      </c>
      <c r="AE27" s="246">
        <f t="shared" si="27"/>
        <v>5.5882352941176473E-3</v>
      </c>
      <c r="AF27" s="247">
        <f t="shared" si="28"/>
        <v>8.9473684210526301</v>
      </c>
      <c r="AG27" s="248">
        <f t="shared" si="29"/>
        <v>6.0586734693877549E-3</v>
      </c>
      <c r="AH27" s="243">
        <f t="shared" si="30"/>
        <v>10.315789473684209</v>
      </c>
      <c r="AI27" s="246">
        <f t="shared" si="31"/>
        <v>6.6666666666666671E-3</v>
      </c>
      <c r="AJ27" s="247">
        <f t="shared" si="32"/>
        <v>9.9999999999999982</v>
      </c>
      <c r="AK27" s="248">
        <f t="shared" si="33"/>
        <v>7.1250000000000003E-3</v>
      </c>
      <c r="AL27" s="249">
        <f t="shared" si="34"/>
        <v>10.526315789473683</v>
      </c>
    </row>
    <row r="28" spans="1:38" ht="12" thickTop="1" x14ac:dyDescent="0.2">
      <c r="A28" s="343" t="s">
        <v>45</v>
      </c>
      <c r="B28" s="344"/>
      <c r="C28" s="250">
        <v>4.2361111111111106E-2</v>
      </c>
      <c r="D28" s="250">
        <f t="shared" si="6"/>
        <v>4.2361111111111106E-3</v>
      </c>
      <c r="E28" s="251">
        <f t="shared" si="7"/>
        <v>9.8360655737704921</v>
      </c>
      <c r="F28" s="252">
        <f t="shared" ref="F28:F33" si="42">SUM(D28/$F$2)</f>
        <v>4.3225623582766439E-3</v>
      </c>
      <c r="G28" s="252">
        <f t="shared" ref="G28:G33" si="43">SUM(F28/$G$2)</f>
        <v>5.4032029478458046E-3</v>
      </c>
      <c r="H28" s="253">
        <f t="shared" ref="H28:H33" si="44">SUM(F28/$H$2)</f>
        <v>5.2714175100934688E-3</v>
      </c>
      <c r="I28" s="254">
        <f t="shared" si="11"/>
        <v>7.9042622950819661</v>
      </c>
      <c r="J28" s="253">
        <f t="shared" ref="J28:J33" si="45">SUM(F28/$J$2)</f>
        <v>5.0853674803254638E-3</v>
      </c>
      <c r="K28" s="254">
        <f t="shared" si="12"/>
        <v>8.193442622950819</v>
      </c>
      <c r="L28" s="253">
        <f t="shared" ref="L28:L33" si="46">SUM(F28/$L$2)</f>
        <v>4.8028470647518261E-3</v>
      </c>
      <c r="M28" s="254">
        <f t="shared" si="13"/>
        <v>8.6754098360655743</v>
      </c>
      <c r="N28" s="253">
        <f t="shared" ref="N28:N33" si="47">SUM(F28/$N$2)</f>
        <v>4.5500656402912044E-3</v>
      </c>
      <c r="O28" s="255">
        <f t="shared" si="14"/>
        <v>9.1573770491803277</v>
      </c>
      <c r="P28" s="256">
        <f t="shared" ref="P28:P33" si="48">SUM(F28/$P$2)</f>
        <v>4.3225623582766439E-3</v>
      </c>
      <c r="Q28" s="253">
        <f t="shared" si="4"/>
        <v>4.4107779166088204E-3</v>
      </c>
      <c r="R28" s="257">
        <f t="shared" ref="R28:R33" si="49">SUM(F28/$R$2)</f>
        <v>4.5026691232048378E-3</v>
      </c>
      <c r="S28" s="258">
        <f t="shared" si="15"/>
        <v>8.0687830687830675E-4</v>
      </c>
      <c r="T28" s="259">
        <f t="shared" si="16"/>
        <v>10.327868852459018</v>
      </c>
      <c r="U28" s="260">
        <f t="shared" si="17"/>
        <v>1.1553030303030302E-3</v>
      </c>
      <c r="V28" s="255">
        <f t="shared" si="18"/>
        <v>10.819672131147541</v>
      </c>
      <c r="W28" s="258">
        <f t="shared" si="19"/>
        <v>1.5404040404040401E-3</v>
      </c>
      <c r="X28" s="259">
        <f t="shared" si="20"/>
        <v>10.819672131147541</v>
      </c>
      <c r="Y28" s="260">
        <f t="shared" si="21"/>
        <v>2.1180555555555553E-3</v>
      </c>
      <c r="Z28" s="255">
        <f t="shared" si="22"/>
        <v>9.8360655737704921</v>
      </c>
      <c r="AA28" s="258">
        <f t="shared" si="23"/>
        <v>2.5416666666666665E-3</v>
      </c>
      <c r="AB28" s="259">
        <f t="shared" si="24"/>
        <v>9.8360655737704921</v>
      </c>
      <c r="AC28" s="260">
        <f t="shared" si="25"/>
        <v>3.227513227513227E-3</v>
      </c>
      <c r="AD28" s="255">
        <f t="shared" si="26"/>
        <v>10.327868852459018</v>
      </c>
      <c r="AE28" s="258">
        <f t="shared" si="27"/>
        <v>5.9803921568627452E-3</v>
      </c>
      <c r="AF28" s="259">
        <f t="shared" si="28"/>
        <v>8.3606557377049189</v>
      </c>
      <c r="AG28" s="260">
        <f t="shared" si="29"/>
        <v>6.4838435374149654E-3</v>
      </c>
      <c r="AH28" s="255">
        <f t="shared" si="30"/>
        <v>9.6393442622950829</v>
      </c>
      <c r="AI28" s="258">
        <f t="shared" si="31"/>
        <v>7.1345029239766071E-3</v>
      </c>
      <c r="AJ28" s="259">
        <f t="shared" si="32"/>
        <v>9.3442622950819665</v>
      </c>
      <c r="AK28" s="260">
        <f t="shared" si="33"/>
        <v>7.624999999999999E-3</v>
      </c>
      <c r="AL28" s="261">
        <f t="shared" si="34"/>
        <v>9.8360655737704921</v>
      </c>
    </row>
    <row r="29" spans="1:38" x14ac:dyDescent="0.2">
      <c r="A29" s="345"/>
      <c r="B29" s="346"/>
      <c r="C29" s="262">
        <v>4.3055555555555562E-2</v>
      </c>
      <c r="D29" s="250">
        <f t="shared" si="6"/>
        <v>4.3055555555555564E-3</v>
      </c>
      <c r="E29" s="263">
        <f t="shared" si="7"/>
        <v>9.6774193548387064</v>
      </c>
      <c r="F29" s="264">
        <f t="shared" si="42"/>
        <v>4.3934240362811803E-3</v>
      </c>
      <c r="G29" s="264">
        <f t="shared" si="43"/>
        <v>5.4917800453514751E-3</v>
      </c>
      <c r="H29" s="265">
        <f t="shared" si="44"/>
        <v>5.3578341905868056E-3</v>
      </c>
      <c r="I29" s="266">
        <f t="shared" si="11"/>
        <v>7.7767741935483841</v>
      </c>
      <c r="J29" s="265">
        <f t="shared" si="45"/>
        <v>5.1687341603308002E-3</v>
      </c>
      <c r="K29" s="266">
        <f t="shared" si="12"/>
        <v>8.0612903225806427</v>
      </c>
      <c r="L29" s="265">
        <f t="shared" si="46"/>
        <v>4.8815822625346448E-3</v>
      </c>
      <c r="M29" s="266">
        <f t="shared" si="13"/>
        <v>8.5354838709677399</v>
      </c>
      <c r="N29" s="265">
        <f t="shared" si="47"/>
        <v>4.6246568802959798E-3</v>
      </c>
      <c r="O29" s="267">
        <f t="shared" si="14"/>
        <v>9.0096774193548352</v>
      </c>
      <c r="P29" s="268">
        <f t="shared" si="48"/>
        <v>4.3934240362811803E-3</v>
      </c>
      <c r="Q29" s="265">
        <f t="shared" si="4"/>
        <v>4.4830857513073266E-3</v>
      </c>
      <c r="R29" s="269">
        <f t="shared" si="49"/>
        <v>4.5764833711262297E-3</v>
      </c>
      <c r="S29" s="270">
        <f t="shared" si="15"/>
        <v>8.2010582010582029E-4</v>
      </c>
      <c r="T29" s="271">
        <f t="shared" si="16"/>
        <v>10.161290322580642</v>
      </c>
      <c r="U29" s="272">
        <f t="shared" si="17"/>
        <v>1.1742424242424244E-3</v>
      </c>
      <c r="V29" s="267">
        <f t="shared" si="18"/>
        <v>10.645161290322578</v>
      </c>
      <c r="W29" s="270">
        <f t="shared" si="19"/>
        <v>1.565656565656566E-3</v>
      </c>
      <c r="X29" s="271">
        <f t="shared" si="20"/>
        <v>10.645161290322578</v>
      </c>
      <c r="Y29" s="272">
        <f t="shared" si="21"/>
        <v>2.1527777777777782E-3</v>
      </c>
      <c r="Z29" s="267">
        <f t="shared" si="22"/>
        <v>9.6774193548387064</v>
      </c>
      <c r="AA29" s="270">
        <f t="shared" si="23"/>
        <v>2.5833333333333342E-3</v>
      </c>
      <c r="AB29" s="271">
        <f t="shared" si="24"/>
        <v>9.6774193548387064</v>
      </c>
      <c r="AC29" s="272">
        <f t="shared" si="25"/>
        <v>3.2804232804232811E-3</v>
      </c>
      <c r="AD29" s="267">
        <f t="shared" si="26"/>
        <v>10.161290322580642</v>
      </c>
      <c r="AE29" s="270">
        <f t="shared" si="27"/>
        <v>6.0784313725490216E-3</v>
      </c>
      <c r="AF29" s="271">
        <f t="shared" si="28"/>
        <v>8.2258064516129004</v>
      </c>
      <c r="AG29" s="272">
        <f t="shared" si="29"/>
        <v>6.5901360544217708E-3</v>
      </c>
      <c r="AH29" s="267">
        <f t="shared" si="30"/>
        <v>9.4838709677419324</v>
      </c>
      <c r="AI29" s="270">
        <f t="shared" si="31"/>
        <v>7.2514619883040955E-3</v>
      </c>
      <c r="AJ29" s="271">
        <f t="shared" si="32"/>
        <v>9.1935483870967705</v>
      </c>
      <c r="AK29" s="272">
        <f t="shared" si="33"/>
        <v>7.7500000000000025E-3</v>
      </c>
      <c r="AL29" s="273">
        <f t="shared" si="34"/>
        <v>9.6774193548387064</v>
      </c>
    </row>
    <row r="30" spans="1:38" x14ac:dyDescent="0.2">
      <c r="A30" s="345"/>
      <c r="B30" s="346"/>
      <c r="C30" s="262">
        <v>4.3749999999999997E-2</v>
      </c>
      <c r="D30" s="250">
        <f t="shared" si="6"/>
        <v>4.3749999999999995E-3</v>
      </c>
      <c r="E30" s="263">
        <f t="shared" si="7"/>
        <v>9.5238095238095237</v>
      </c>
      <c r="F30" s="264">
        <f t="shared" si="42"/>
        <v>4.464285714285714E-3</v>
      </c>
      <c r="G30" s="264">
        <f t="shared" si="43"/>
        <v>5.5803571428571421E-3</v>
      </c>
      <c r="H30" s="265">
        <f t="shared" si="44"/>
        <v>5.4442508710801397E-3</v>
      </c>
      <c r="I30" s="266">
        <f t="shared" si="11"/>
        <v>7.6533333333333324</v>
      </c>
      <c r="J30" s="265">
        <f t="shared" si="45"/>
        <v>5.252100840336134E-3</v>
      </c>
      <c r="K30" s="266">
        <f t="shared" si="12"/>
        <v>7.9333333333333336</v>
      </c>
      <c r="L30" s="265">
        <f t="shared" si="46"/>
        <v>4.96031746031746E-3</v>
      </c>
      <c r="M30" s="266">
        <f t="shared" si="13"/>
        <v>8.4</v>
      </c>
      <c r="N30" s="265">
        <f t="shared" si="47"/>
        <v>4.6992481203007516E-3</v>
      </c>
      <c r="O30" s="267">
        <f t="shared" si="14"/>
        <v>8.8666666666666671</v>
      </c>
      <c r="P30" s="268">
        <f t="shared" si="48"/>
        <v>4.464285714285714E-3</v>
      </c>
      <c r="Q30" s="265">
        <f t="shared" si="4"/>
        <v>4.5553935860058311E-3</v>
      </c>
      <c r="R30" s="269">
        <f t="shared" si="49"/>
        <v>4.650297619047619E-3</v>
      </c>
      <c r="S30" s="270">
        <f t="shared" si="15"/>
        <v>8.3333333333333317E-4</v>
      </c>
      <c r="T30" s="271">
        <f t="shared" si="16"/>
        <v>10</v>
      </c>
      <c r="U30" s="272">
        <f t="shared" si="17"/>
        <v>1.1931818181818181E-3</v>
      </c>
      <c r="V30" s="267">
        <f t="shared" si="18"/>
        <v>10.476190476190476</v>
      </c>
      <c r="W30" s="270">
        <f t="shared" si="19"/>
        <v>1.5909090909090905E-3</v>
      </c>
      <c r="X30" s="271">
        <f t="shared" si="20"/>
        <v>10.476190476190476</v>
      </c>
      <c r="Y30" s="272">
        <f t="shared" si="21"/>
        <v>2.1874999999999998E-3</v>
      </c>
      <c r="Z30" s="267">
        <f t="shared" si="22"/>
        <v>9.5238095238095237</v>
      </c>
      <c r="AA30" s="270">
        <f t="shared" si="23"/>
        <v>2.6249999999999997E-3</v>
      </c>
      <c r="AB30" s="271">
        <f t="shared" si="24"/>
        <v>9.5238095238095237</v>
      </c>
      <c r="AC30" s="272">
        <f t="shared" si="25"/>
        <v>3.3333333333333327E-3</v>
      </c>
      <c r="AD30" s="267">
        <f t="shared" si="26"/>
        <v>10</v>
      </c>
      <c r="AE30" s="270">
        <f t="shared" si="27"/>
        <v>6.1764705882352937E-3</v>
      </c>
      <c r="AF30" s="271">
        <f t="shared" si="28"/>
        <v>8.0952380952380949</v>
      </c>
      <c r="AG30" s="272">
        <f t="shared" si="29"/>
        <v>6.6964285714285711E-3</v>
      </c>
      <c r="AH30" s="267">
        <f t="shared" si="30"/>
        <v>9.3333333333333339</v>
      </c>
      <c r="AI30" s="270">
        <f t="shared" si="31"/>
        <v>7.3684210526315788E-3</v>
      </c>
      <c r="AJ30" s="271">
        <f t="shared" si="32"/>
        <v>9.0476190476190474</v>
      </c>
      <c r="AK30" s="272">
        <f t="shared" si="33"/>
        <v>7.8750000000000001E-3</v>
      </c>
      <c r="AL30" s="273">
        <f t="shared" si="34"/>
        <v>9.5238095238095237</v>
      </c>
    </row>
    <row r="31" spans="1:38" x14ac:dyDescent="0.2">
      <c r="A31" s="345"/>
      <c r="B31" s="346"/>
      <c r="C31" s="262">
        <v>4.4444444444444502E-2</v>
      </c>
      <c r="D31" s="250">
        <f t="shared" si="6"/>
        <v>4.4444444444444505E-3</v>
      </c>
      <c r="E31" s="263">
        <f t="shared" si="7"/>
        <v>9.3749999999999876</v>
      </c>
      <c r="F31" s="264">
        <f t="shared" si="42"/>
        <v>4.5351473922902556E-3</v>
      </c>
      <c r="G31" s="264">
        <f t="shared" si="43"/>
        <v>5.6689342403628195E-3</v>
      </c>
      <c r="H31" s="265">
        <f t="shared" si="44"/>
        <v>5.5306675515734826E-3</v>
      </c>
      <c r="I31" s="266">
        <f t="shared" si="11"/>
        <v>7.5337499999999888</v>
      </c>
      <c r="J31" s="265">
        <f t="shared" si="45"/>
        <v>5.3354675203414774E-3</v>
      </c>
      <c r="K31" s="266">
        <f t="shared" si="12"/>
        <v>7.8093749999999886</v>
      </c>
      <c r="L31" s="265">
        <f t="shared" si="46"/>
        <v>5.0390526581002839E-3</v>
      </c>
      <c r="M31" s="266">
        <f t="shared" si="13"/>
        <v>8.2687499999999883</v>
      </c>
      <c r="N31" s="265">
        <f t="shared" si="47"/>
        <v>4.7738393603055321E-3</v>
      </c>
      <c r="O31" s="267">
        <f t="shared" si="14"/>
        <v>8.7281249999999879</v>
      </c>
      <c r="P31" s="268">
        <f t="shared" si="48"/>
        <v>4.5351473922902556E-3</v>
      </c>
      <c r="Q31" s="265">
        <f t="shared" si="4"/>
        <v>4.6277014207043426E-3</v>
      </c>
      <c r="R31" s="269">
        <f t="shared" si="49"/>
        <v>4.7241118669690161E-3</v>
      </c>
      <c r="S31" s="270">
        <f t="shared" si="15"/>
        <v>8.4656084656084779E-4</v>
      </c>
      <c r="T31" s="271">
        <f t="shared" si="16"/>
        <v>9.8437499999999876</v>
      </c>
      <c r="U31" s="272">
        <f t="shared" si="17"/>
        <v>1.2121212121212139E-3</v>
      </c>
      <c r="V31" s="267">
        <f t="shared" si="18"/>
        <v>10.312499999999988</v>
      </c>
      <c r="W31" s="270">
        <f t="shared" si="19"/>
        <v>1.6161616161616185E-3</v>
      </c>
      <c r="X31" s="271">
        <f t="shared" si="20"/>
        <v>10.312499999999988</v>
      </c>
      <c r="Y31" s="272">
        <f t="shared" si="21"/>
        <v>2.2222222222222253E-3</v>
      </c>
      <c r="Z31" s="267">
        <f t="shared" si="22"/>
        <v>9.3749999999999876</v>
      </c>
      <c r="AA31" s="270">
        <f t="shared" si="23"/>
        <v>2.6666666666666705E-3</v>
      </c>
      <c r="AB31" s="271">
        <f t="shared" si="24"/>
        <v>9.3749999999999876</v>
      </c>
      <c r="AC31" s="272">
        <f t="shared" si="25"/>
        <v>3.3862433862433912E-3</v>
      </c>
      <c r="AD31" s="267">
        <f t="shared" si="26"/>
        <v>9.8437499999999876</v>
      </c>
      <c r="AE31" s="270">
        <f t="shared" si="27"/>
        <v>6.2745098039215779E-3</v>
      </c>
      <c r="AF31" s="271">
        <f t="shared" si="28"/>
        <v>7.9687499999999893</v>
      </c>
      <c r="AG31" s="272">
        <f t="shared" si="29"/>
        <v>6.8027210884353843E-3</v>
      </c>
      <c r="AH31" s="267">
        <f t="shared" si="30"/>
        <v>9.1874999999999876</v>
      </c>
      <c r="AI31" s="270">
        <f t="shared" si="31"/>
        <v>7.4853801169590759E-3</v>
      </c>
      <c r="AJ31" s="271">
        <f t="shared" si="32"/>
        <v>8.9062499999999876</v>
      </c>
      <c r="AK31" s="272">
        <f t="shared" si="33"/>
        <v>8.0000000000000123E-3</v>
      </c>
      <c r="AL31" s="273">
        <f t="shared" si="34"/>
        <v>9.3749999999999876</v>
      </c>
    </row>
    <row r="32" spans="1:38" x14ac:dyDescent="0.2">
      <c r="A32" s="345"/>
      <c r="B32" s="346"/>
      <c r="C32" s="262">
        <v>4.5138888888888902E-2</v>
      </c>
      <c r="D32" s="250">
        <f t="shared" si="6"/>
        <v>4.5138888888888902E-3</v>
      </c>
      <c r="E32" s="263">
        <f t="shared" si="7"/>
        <v>9.2307692307692282</v>
      </c>
      <c r="F32" s="264">
        <f t="shared" si="42"/>
        <v>4.6060090702947859E-3</v>
      </c>
      <c r="G32" s="264">
        <f t="shared" si="43"/>
        <v>5.7575113378684822E-3</v>
      </c>
      <c r="H32" s="265">
        <f t="shared" si="44"/>
        <v>5.6170842320668124E-3</v>
      </c>
      <c r="I32" s="266">
        <f t="shared" si="11"/>
        <v>7.4178461538461509</v>
      </c>
      <c r="J32" s="265">
        <f t="shared" si="45"/>
        <v>5.4188342003468068E-3</v>
      </c>
      <c r="K32" s="266">
        <f t="shared" si="12"/>
        <v>7.6892307692307664</v>
      </c>
      <c r="L32" s="265">
        <f t="shared" si="46"/>
        <v>5.1177878558830957E-3</v>
      </c>
      <c r="M32" s="266">
        <f t="shared" si="13"/>
        <v>8.1415384615384578</v>
      </c>
      <c r="N32" s="265">
        <f t="shared" si="47"/>
        <v>4.8484306003103014E-3</v>
      </c>
      <c r="O32" s="267">
        <f t="shared" si="14"/>
        <v>8.5938461538461492</v>
      </c>
      <c r="P32" s="268">
        <f t="shared" si="48"/>
        <v>4.6060090702947859E-3</v>
      </c>
      <c r="Q32" s="265">
        <f t="shared" si="4"/>
        <v>4.7000092554028428E-3</v>
      </c>
      <c r="R32" s="269">
        <f t="shared" si="49"/>
        <v>4.797926114890402E-3</v>
      </c>
      <c r="S32" s="270">
        <f t="shared" si="15"/>
        <v>8.5978835978836002E-4</v>
      </c>
      <c r="T32" s="271">
        <f t="shared" si="16"/>
        <v>9.6923076923076898</v>
      </c>
      <c r="U32" s="272">
        <f t="shared" si="17"/>
        <v>1.2310606060606064E-3</v>
      </c>
      <c r="V32" s="267">
        <f t="shared" si="18"/>
        <v>10.153846153846152</v>
      </c>
      <c r="W32" s="270">
        <f t="shared" si="19"/>
        <v>1.6414141414141418E-3</v>
      </c>
      <c r="X32" s="271">
        <f t="shared" si="20"/>
        <v>10.153846153846152</v>
      </c>
      <c r="Y32" s="272">
        <f t="shared" si="21"/>
        <v>2.2569444444444451E-3</v>
      </c>
      <c r="Z32" s="267">
        <f t="shared" si="22"/>
        <v>9.2307692307692282</v>
      </c>
      <c r="AA32" s="270">
        <f t="shared" si="23"/>
        <v>2.7083333333333343E-3</v>
      </c>
      <c r="AB32" s="271">
        <f t="shared" si="24"/>
        <v>9.2307692307692282</v>
      </c>
      <c r="AC32" s="272">
        <f t="shared" si="25"/>
        <v>3.4391534391534401E-3</v>
      </c>
      <c r="AD32" s="267">
        <f t="shared" si="26"/>
        <v>9.6923076923076898</v>
      </c>
      <c r="AE32" s="270">
        <f t="shared" si="27"/>
        <v>6.3725490196078457E-3</v>
      </c>
      <c r="AF32" s="271">
        <f t="shared" si="28"/>
        <v>7.846153846153844</v>
      </c>
      <c r="AG32" s="272">
        <f t="shared" si="29"/>
        <v>6.9090136054421793E-3</v>
      </c>
      <c r="AH32" s="267">
        <f t="shared" si="30"/>
        <v>9.0461538461538442</v>
      </c>
      <c r="AI32" s="270">
        <f t="shared" si="31"/>
        <v>7.6023391812865522E-3</v>
      </c>
      <c r="AJ32" s="271">
        <f t="shared" si="32"/>
        <v>8.7692307692307665</v>
      </c>
      <c r="AK32" s="272">
        <f t="shared" si="33"/>
        <v>8.125000000000002E-3</v>
      </c>
      <c r="AL32" s="273">
        <f t="shared" si="34"/>
        <v>9.2307692307692282</v>
      </c>
    </row>
    <row r="33" spans="1:38" x14ac:dyDescent="0.2">
      <c r="A33" s="347"/>
      <c r="B33" s="348"/>
      <c r="C33" s="262">
        <v>4.5833333333333399E-2</v>
      </c>
      <c r="D33" s="250">
        <f t="shared" si="6"/>
        <v>4.5833333333333403E-3</v>
      </c>
      <c r="E33" s="263">
        <f t="shared" si="7"/>
        <v>9.0909090909090757</v>
      </c>
      <c r="F33" s="264">
        <f t="shared" si="42"/>
        <v>4.6768707482993267E-3</v>
      </c>
      <c r="G33" s="264">
        <f t="shared" si="43"/>
        <v>5.8460884353741579E-3</v>
      </c>
      <c r="H33" s="265">
        <f t="shared" si="44"/>
        <v>5.7035009125601544E-3</v>
      </c>
      <c r="I33" s="266">
        <f t="shared" si="11"/>
        <v>7.3054545454545341</v>
      </c>
      <c r="J33" s="265">
        <f t="shared" si="45"/>
        <v>5.5022008803521493E-3</v>
      </c>
      <c r="K33" s="266">
        <f t="shared" si="12"/>
        <v>7.5727272727272608</v>
      </c>
      <c r="L33" s="265">
        <f t="shared" si="46"/>
        <v>5.1965230536659187E-3</v>
      </c>
      <c r="M33" s="266">
        <f t="shared" si="13"/>
        <v>8.0181818181818052</v>
      </c>
      <c r="N33" s="265">
        <f t="shared" si="47"/>
        <v>4.9230218403150811E-3</v>
      </c>
      <c r="O33" s="267">
        <f t="shared" si="14"/>
        <v>8.4636363636363505</v>
      </c>
      <c r="P33" s="268">
        <f t="shared" si="48"/>
        <v>4.6768707482993267E-3</v>
      </c>
      <c r="Q33" s="265">
        <f t="shared" si="4"/>
        <v>4.7723170901013542E-3</v>
      </c>
      <c r="R33" s="269">
        <f t="shared" si="49"/>
        <v>4.8717403628117991E-3</v>
      </c>
      <c r="S33" s="270">
        <f t="shared" si="15"/>
        <v>8.7301587301587421E-4</v>
      </c>
      <c r="T33" s="271">
        <f t="shared" si="16"/>
        <v>9.5454545454545308</v>
      </c>
      <c r="U33" s="272">
        <f t="shared" si="17"/>
        <v>1.2500000000000018E-3</v>
      </c>
      <c r="V33" s="267">
        <f t="shared" si="18"/>
        <v>9.999999999999984</v>
      </c>
      <c r="W33" s="270">
        <f t="shared" si="19"/>
        <v>1.6666666666666689E-3</v>
      </c>
      <c r="X33" s="271">
        <f t="shared" si="20"/>
        <v>9.999999999999984</v>
      </c>
      <c r="Y33" s="272">
        <f t="shared" si="21"/>
        <v>2.2916666666666701E-3</v>
      </c>
      <c r="Z33" s="267">
        <f t="shared" si="22"/>
        <v>9.0909090909090757</v>
      </c>
      <c r="AA33" s="270">
        <f t="shared" si="23"/>
        <v>2.7500000000000042E-3</v>
      </c>
      <c r="AB33" s="271">
        <f t="shared" si="24"/>
        <v>9.0909090909090757</v>
      </c>
      <c r="AC33" s="272">
        <f t="shared" si="25"/>
        <v>3.4920634920634968E-3</v>
      </c>
      <c r="AD33" s="267">
        <f t="shared" si="26"/>
        <v>9.5454545454545308</v>
      </c>
      <c r="AE33" s="270">
        <f t="shared" si="27"/>
        <v>6.4705882352941273E-3</v>
      </c>
      <c r="AF33" s="271">
        <f t="shared" si="28"/>
        <v>7.7272727272727142</v>
      </c>
      <c r="AG33" s="272">
        <f t="shared" si="29"/>
        <v>7.0153061224489891E-3</v>
      </c>
      <c r="AH33" s="267">
        <f t="shared" si="30"/>
        <v>8.9090909090908941</v>
      </c>
      <c r="AI33" s="270">
        <f t="shared" si="31"/>
        <v>7.7192982456140459E-3</v>
      </c>
      <c r="AJ33" s="271">
        <f t="shared" si="32"/>
        <v>8.6363636363636207</v>
      </c>
      <c r="AK33" s="272">
        <f t="shared" si="33"/>
        <v>8.2500000000000125E-3</v>
      </c>
      <c r="AL33" s="273">
        <f t="shared" si="34"/>
        <v>9.0909090909090757</v>
      </c>
    </row>
    <row r="34" spans="1:38" ht="15.75" customHeight="1" thickBot="1" x14ac:dyDescent="0.25">
      <c r="A34" s="355" t="s">
        <v>46</v>
      </c>
      <c r="B34" s="356"/>
      <c r="C34" s="274">
        <f>AVERAGE(C28:C29)</f>
        <v>4.2708333333333334E-2</v>
      </c>
      <c r="D34" s="295">
        <f t="shared" si="6"/>
        <v>4.2708333333333331E-3</v>
      </c>
      <c r="E34" s="275">
        <f t="shared" si="7"/>
        <v>9.7560975609756095</v>
      </c>
      <c r="F34" s="276">
        <f t="shared" ref="F34:R34" si="50">AVERAGE(F28:F29)</f>
        <v>4.3579931972789121E-3</v>
      </c>
      <c r="G34" s="276">
        <f t="shared" si="50"/>
        <v>5.4474914965986394E-3</v>
      </c>
      <c r="H34" s="276">
        <f t="shared" si="50"/>
        <v>5.3146258503401368E-3</v>
      </c>
      <c r="I34" s="275">
        <f t="shared" si="11"/>
        <v>7.839999999999999</v>
      </c>
      <c r="J34" s="276">
        <f t="shared" si="50"/>
        <v>5.127050820328132E-3</v>
      </c>
      <c r="K34" s="275">
        <f t="shared" si="12"/>
        <v>8.1268292682926813</v>
      </c>
      <c r="L34" s="276">
        <f t="shared" si="50"/>
        <v>4.8422146636432351E-3</v>
      </c>
      <c r="M34" s="275">
        <f t="shared" si="13"/>
        <v>8.6048780487804866</v>
      </c>
      <c r="N34" s="276">
        <f t="shared" si="50"/>
        <v>4.5873612602935921E-3</v>
      </c>
      <c r="O34" s="277">
        <f t="shared" si="14"/>
        <v>9.0829268292682901</v>
      </c>
      <c r="P34" s="278">
        <f t="shared" si="50"/>
        <v>4.3579931972789121E-3</v>
      </c>
      <c r="Q34" s="276">
        <f t="shared" si="4"/>
        <v>4.4469318339580739E-3</v>
      </c>
      <c r="R34" s="279">
        <f t="shared" si="50"/>
        <v>4.5395762471655337E-3</v>
      </c>
      <c r="S34" s="280">
        <f t="shared" si="15"/>
        <v>8.1349206349206346E-4</v>
      </c>
      <c r="T34" s="281">
        <f t="shared" si="16"/>
        <v>10.24390243902439</v>
      </c>
      <c r="U34" s="282">
        <f t="shared" si="17"/>
        <v>1.1647727272727272E-3</v>
      </c>
      <c r="V34" s="277">
        <f t="shared" si="18"/>
        <v>10.731707317073171</v>
      </c>
      <c r="W34" s="280">
        <f t="shared" si="19"/>
        <v>1.5530303030303031E-3</v>
      </c>
      <c r="X34" s="281">
        <f t="shared" si="20"/>
        <v>10.731707317073171</v>
      </c>
      <c r="Y34" s="282">
        <f t="shared" si="21"/>
        <v>2.1354166666666665E-3</v>
      </c>
      <c r="Z34" s="277">
        <f t="shared" si="22"/>
        <v>9.7560975609756095</v>
      </c>
      <c r="AA34" s="280">
        <f t="shared" si="23"/>
        <v>2.5625000000000001E-3</v>
      </c>
      <c r="AB34" s="281">
        <f t="shared" si="24"/>
        <v>9.7560975609756095</v>
      </c>
      <c r="AC34" s="282">
        <f t="shared" si="25"/>
        <v>3.2539682539682539E-3</v>
      </c>
      <c r="AD34" s="277">
        <f t="shared" si="26"/>
        <v>10.24390243902439</v>
      </c>
      <c r="AE34" s="280">
        <f t="shared" si="27"/>
        <v>6.029411764705883E-3</v>
      </c>
      <c r="AF34" s="281">
        <f t="shared" si="28"/>
        <v>8.2926829268292686</v>
      </c>
      <c r="AG34" s="282">
        <f t="shared" si="29"/>
        <v>6.5369897959183668E-3</v>
      </c>
      <c r="AH34" s="277">
        <f t="shared" si="30"/>
        <v>9.5609756097560972</v>
      </c>
      <c r="AI34" s="280">
        <f t="shared" si="31"/>
        <v>7.1929824561403517E-3</v>
      </c>
      <c r="AJ34" s="281">
        <f t="shared" si="32"/>
        <v>9.2682926829268286</v>
      </c>
      <c r="AK34" s="282">
        <f t="shared" si="33"/>
        <v>7.6874999999999999E-3</v>
      </c>
      <c r="AL34" s="283">
        <f t="shared" si="34"/>
        <v>9.7560975609756095</v>
      </c>
    </row>
    <row r="36" spans="1:38" ht="12" thickBot="1" x14ac:dyDescent="0.25"/>
    <row r="37" spans="1:38" ht="12" customHeight="1" x14ac:dyDescent="0.2">
      <c r="A37" s="364" t="s">
        <v>41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6"/>
    </row>
    <row r="38" spans="1:38" x14ac:dyDescent="0.2">
      <c r="A38" s="286">
        <v>10000</v>
      </c>
      <c r="B38" s="77" t="s">
        <v>40</v>
      </c>
      <c r="C38" s="77" t="s">
        <v>38</v>
      </c>
      <c r="D38" s="140">
        <v>100</v>
      </c>
      <c r="E38" s="140">
        <v>200</v>
      </c>
      <c r="F38" s="140">
        <v>300</v>
      </c>
      <c r="G38" s="140">
        <v>400</v>
      </c>
      <c r="H38" s="140">
        <v>600</v>
      </c>
      <c r="I38" s="140">
        <v>800</v>
      </c>
      <c r="J38" s="140">
        <v>400</v>
      </c>
      <c r="K38" s="140">
        <v>500</v>
      </c>
      <c r="L38" s="140">
        <v>600</v>
      </c>
      <c r="M38" s="140">
        <v>800</v>
      </c>
      <c r="N38" s="140">
        <v>1000</v>
      </c>
      <c r="O38" s="140">
        <v>1200</v>
      </c>
      <c r="P38" s="140">
        <v>1500</v>
      </c>
      <c r="Q38" s="359">
        <v>1600</v>
      </c>
      <c r="R38" s="359">
        <v>2000</v>
      </c>
      <c r="S38" s="359">
        <v>3000</v>
      </c>
      <c r="T38" s="359">
        <v>5000</v>
      </c>
      <c r="U38" s="359">
        <v>10000</v>
      </c>
      <c r="V38" s="359">
        <v>15000</v>
      </c>
      <c r="W38" s="359">
        <v>16100</v>
      </c>
      <c r="X38" s="360">
        <v>20000</v>
      </c>
      <c r="Y38" s="360">
        <v>21100</v>
      </c>
      <c r="Z38" s="360">
        <v>30000</v>
      </c>
      <c r="AA38" s="361">
        <v>42200</v>
      </c>
    </row>
    <row r="39" spans="1:38" ht="12" thickBot="1" x14ac:dyDescent="0.25">
      <c r="A39" s="287">
        <v>3.6111111111111115E-2</v>
      </c>
      <c r="B39" s="288">
        <f>SUM(A39/10)</f>
        <v>3.6111111111111114E-3</v>
      </c>
      <c r="C39" s="289" t="s">
        <v>39</v>
      </c>
      <c r="D39" s="362">
        <f t="shared" ref="D39:AA39" si="51">$A$39*(D38/$A$38)^1.06</f>
        <v>2.7393079098276076E-4</v>
      </c>
      <c r="E39" s="362">
        <f t="shared" si="51"/>
        <v>5.7112694087930788E-4</v>
      </c>
      <c r="F39" s="362">
        <f t="shared" si="51"/>
        <v>8.7778747876592696E-4</v>
      </c>
      <c r="G39" s="362">
        <f t="shared" si="51"/>
        <v>1.1907605619212198E-3</v>
      </c>
      <c r="H39" s="362">
        <f t="shared" si="51"/>
        <v>1.8301267838170641E-3</v>
      </c>
      <c r="I39" s="362">
        <f t="shared" si="51"/>
        <v>2.4826542303256101E-3</v>
      </c>
      <c r="J39" s="362">
        <f t="shared" si="51"/>
        <v>1.1907605619212198E-3</v>
      </c>
      <c r="K39" s="362">
        <f t="shared" si="51"/>
        <v>1.5085129964009271E-3</v>
      </c>
      <c r="L39" s="362">
        <f t="shared" si="51"/>
        <v>1.8301267838170641E-3</v>
      </c>
      <c r="M39" s="362">
        <f t="shared" si="51"/>
        <v>2.4826542303256101E-3</v>
      </c>
      <c r="N39" s="362">
        <f t="shared" si="51"/>
        <v>3.1451462970636243E-3</v>
      </c>
      <c r="O39" s="362">
        <f t="shared" si="51"/>
        <v>3.8156890202551402E-3</v>
      </c>
      <c r="P39" s="362">
        <f t="shared" si="51"/>
        <v>4.8338991576881056E-3</v>
      </c>
      <c r="Q39" s="362">
        <f t="shared" si="51"/>
        <v>5.1761640622436326E-3</v>
      </c>
      <c r="R39" s="362">
        <f t="shared" si="51"/>
        <v>6.5574146550501349E-3</v>
      </c>
      <c r="S39" s="362">
        <f t="shared" si="51"/>
        <v>1.0078348726497174E-2</v>
      </c>
      <c r="T39" s="362">
        <f t="shared" si="51"/>
        <v>1.7320046598928385E-2</v>
      </c>
      <c r="U39" s="362">
        <f t="shared" si="51"/>
        <v>3.6111111111111115E-2</v>
      </c>
      <c r="V39" s="362">
        <f t="shared" si="51"/>
        <v>5.5500588238503311E-2</v>
      </c>
      <c r="W39" s="362">
        <f t="shared" si="51"/>
        <v>5.982411465250162E-2</v>
      </c>
      <c r="X39" s="362">
        <f t="shared" si="51"/>
        <v>7.5289193838525448E-2</v>
      </c>
      <c r="Y39" s="362">
        <f t="shared" si="51"/>
        <v>7.9685674697279274E-2</v>
      </c>
      <c r="Z39" s="362">
        <f t="shared" si="51"/>
        <v>0.11571492589036231</v>
      </c>
      <c r="AA39" s="363">
        <f t="shared" si="51"/>
        <v>0.16613917500287467</v>
      </c>
    </row>
    <row r="40" spans="1:38" x14ac:dyDescent="0.2">
      <c r="C40" s="76"/>
      <c r="Q40" s="76"/>
      <c r="R40" s="76"/>
      <c r="S40" s="76"/>
      <c r="T40" s="76"/>
      <c r="U40" s="76"/>
      <c r="V40" s="285"/>
      <c r="W40" s="76"/>
      <c r="X40" s="76"/>
      <c r="Y40" s="76"/>
      <c r="Z40" s="76"/>
      <c r="AA40" s="76"/>
    </row>
    <row r="41" spans="1:38" x14ac:dyDescent="0.2">
      <c r="Q41" s="76"/>
      <c r="R41" s="76"/>
      <c r="S41" s="76"/>
      <c r="T41" s="76"/>
      <c r="U41" s="76"/>
      <c r="V41" s="285"/>
      <c r="W41" s="76"/>
      <c r="X41" s="76"/>
      <c r="Y41" s="76"/>
      <c r="Z41" s="76"/>
      <c r="AA41" s="76"/>
    </row>
  </sheetData>
  <mergeCells count="26">
    <mergeCell ref="A27:B27"/>
    <mergeCell ref="A34:B34"/>
    <mergeCell ref="A3:B3"/>
    <mergeCell ref="AI2:AJ2"/>
    <mergeCell ref="AK2:AL2"/>
    <mergeCell ref="S1:AL1"/>
    <mergeCell ref="Y2:Z2"/>
    <mergeCell ref="AA2:AB2"/>
    <mergeCell ref="AC2:AD2"/>
    <mergeCell ref="AE2:AF2"/>
    <mergeCell ref="AG2:AH2"/>
    <mergeCell ref="S2:T2"/>
    <mergeCell ref="U2:V2"/>
    <mergeCell ref="W2:X2"/>
    <mergeCell ref="A37:AA37"/>
    <mergeCell ref="A1:R1"/>
    <mergeCell ref="P3:R3"/>
    <mergeCell ref="H3:I3"/>
    <mergeCell ref="J3:K3"/>
    <mergeCell ref="L3:M3"/>
    <mergeCell ref="A4:B10"/>
    <mergeCell ref="A12:B18"/>
    <mergeCell ref="A20:B26"/>
    <mergeCell ref="A28:B33"/>
    <mergeCell ref="A11:B11"/>
    <mergeCell ref="A19:B1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6483-4505-45FD-8CE1-6CE516A30810}">
  <dimension ref="A1"/>
  <sheetViews>
    <sheetView workbookViewId="0">
      <selection activeCell="R24" sqref="R24"/>
    </sheetView>
  </sheetViews>
  <sheetFormatPr defaultRowHeight="15" x14ac:dyDescent="0.25"/>
  <cols>
    <col min="7" max="7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4303-6B1C-429B-8CE1-5F55C3493691}">
  <dimension ref="A1:AQ35"/>
  <sheetViews>
    <sheetView workbookViewId="0">
      <selection activeCell="D4" sqref="D4"/>
    </sheetView>
  </sheetViews>
  <sheetFormatPr defaultRowHeight="15" x14ac:dyDescent="0.25"/>
  <cols>
    <col min="1" max="1" width="11.7109375" customWidth="1"/>
    <col min="2" max="2" width="9.140625" hidden="1" customWidth="1"/>
    <col min="3" max="3" width="7.7109375" customWidth="1"/>
    <col min="4" max="4" width="9.140625" customWidth="1"/>
    <col min="5" max="5" width="6.85546875" customWidth="1"/>
    <col min="6" max="6" width="4.5703125" customWidth="1"/>
    <col min="7" max="7" width="7.140625" customWidth="1"/>
    <col min="8" max="8" width="7.140625" hidden="1" customWidth="1"/>
    <col min="9" max="9" width="5.85546875" hidden="1" customWidth="1"/>
    <col min="10" max="10" width="6.7109375" hidden="1" customWidth="1"/>
    <col min="11" max="11" width="5.42578125" hidden="1" customWidth="1"/>
    <col min="12" max="12" width="7.28515625" hidden="1" customWidth="1"/>
    <col min="13" max="13" width="5.140625" hidden="1" customWidth="1"/>
    <col min="14" max="14" width="7.7109375" hidden="1" customWidth="1"/>
    <col min="15" max="15" width="5" hidden="1" customWidth="1"/>
    <col min="16" max="16" width="6.85546875" hidden="1" customWidth="1"/>
    <col min="17" max="17" width="4.7109375" hidden="1" customWidth="1"/>
    <col min="18" max="18" width="7" customWidth="1"/>
    <col min="19" max="19" width="7" hidden="1" customWidth="1"/>
    <col min="20" max="20" width="7" customWidth="1"/>
    <col min="21" max="21" width="6" customWidth="1"/>
    <col min="22" max="22" width="7.42578125" customWidth="1"/>
    <col min="23" max="23" width="7.42578125" hidden="1" customWidth="1"/>
    <col min="24" max="24" width="7.42578125" customWidth="1"/>
    <col min="25" max="25" width="5.85546875" customWidth="1"/>
    <col min="26" max="26" width="7.140625" customWidth="1"/>
    <col min="27" max="27" width="7.140625" hidden="1" customWidth="1"/>
    <col min="28" max="28" width="7.140625" customWidth="1"/>
    <col min="29" max="29" width="5.5703125" customWidth="1"/>
    <col min="30" max="30" width="7.140625" customWidth="1"/>
    <col min="31" max="31" width="7.140625" hidden="1" customWidth="1"/>
    <col min="32" max="32" width="7.140625" customWidth="1"/>
    <col min="33" max="33" width="4.85546875" style="23" customWidth="1"/>
    <col min="34" max="34" width="6.85546875" style="23" hidden="1" customWidth="1"/>
    <col min="35" max="37" width="7" hidden="1" customWidth="1"/>
    <col min="38" max="38" width="6.85546875" hidden="1" customWidth="1"/>
    <col min="39" max="39" width="7" hidden="1" customWidth="1"/>
    <col min="40" max="40" width="8.140625" hidden="1" customWidth="1"/>
    <col min="41" max="41" width="6.7109375" hidden="1" customWidth="1"/>
    <col min="42" max="42" width="8" hidden="1" customWidth="1"/>
    <col min="43" max="43" width="9.140625" hidden="1" customWidth="1"/>
  </cols>
  <sheetData>
    <row r="1" spans="1:42" x14ac:dyDescent="0.25">
      <c r="A1" s="308" t="s">
        <v>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</row>
    <row r="2" spans="1:42" x14ac:dyDescent="0.25">
      <c r="A2" s="308"/>
      <c r="B2" s="308"/>
      <c r="C2" s="308"/>
      <c r="D2" s="308"/>
      <c r="E2" s="308"/>
      <c r="F2" s="308"/>
      <c r="G2" s="64">
        <v>0.98</v>
      </c>
      <c r="H2" s="315">
        <v>0.8</v>
      </c>
      <c r="I2" s="315"/>
      <c r="J2" s="315">
        <v>0.85</v>
      </c>
      <c r="K2" s="315"/>
      <c r="L2" s="315">
        <v>0.9</v>
      </c>
      <c r="M2" s="315"/>
      <c r="N2" s="315">
        <v>0.95</v>
      </c>
      <c r="O2" s="315"/>
      <c r="P2" s="315">
        <v>1</v>
      </c>
      <c r="Q2" s="315"/>
      <c r="R2" s="64">
        <v>0.88</v>
      </c>
      <c r="S2" s="64"/>
      <c r="T2" s="64"/>
      <c r="U2" s="64"/>
      <c r="V2" s="64">
        <v>0.9</v>
      </c>
      <c r="W2" s="64"/>
      <c r="X2" s="64"/>
      <c r="Y2" s="64"/>
      <c r="Z2" s="315">
        <v>0.95</v>
      </c>
      <c r="AA2" s="315"/>
      <c r="AB2" s="315"/>
      <c r="AC2" s="315"/>
      <c r="AD2" s="315">
        <v>1</v>
      </c>
      <c r="AE2" s="315"/>
      <c r="AF2" s="315"/>
      <c r="AG2" s="315"/>
      <c r="AH2" s="64"/>
      <c r="AI2" s="64">
        <v>1</v>
      </c>
      <c r="AJ2" s="64">
        <v>1.05</v>
      </c>
      <c r="AK2" s="64">
        <v>1.1000000000000001</v>
      </c>
      <c r="AL2" s="64">
        <v>0.9</v>
      </c>
      <c r="AM2" s="64">
        <v>0.95</v>
      </c>
      <c r="AN2" s="64">
        <v>1</v>
      </c>
      <c r="AO2" s="64">
        <v>0.98</v>
      </c>
      <c r="AP2" s="64">
        <v>0.96</v>
      </c>
    </row>
    <row r="3" spans="1:42" x14ac:dyDescent="0.25">
      <c r="A3" s="60" t="s">
        <v>1</v>
      </c>
      <c r="B3" s="60"/>
      <c r="C3" s="60" t="s">
        <v>2</v>
      </c>
      <c r="D3" s="60" t="s">
        <v>3</v>
      </c>
      <c r="E3" s="60" t="s">
        <v>4</v>
      </c>
      <c r="F3" s="60" t="s">
        <v>13</v>
      </c>
      <c r="G3" s="60" t="s">
        <v>6</v>
      </c>
      <c r="H3" s="60" t="s">
        <v>7</v>
      </c>
      <c r="I3" s="60" t="s">
        <v>13</v>
      </c>
      <c r="J3" s="60" t="s">
        <v>8</v>
      </c>
      <c r="K3" s="60" t="s">
        <v>13</v>
      </c>
      <c r="L3" s="60" t="s">
        <v>9</v>
      </c>
      <c r="M3" s="60" t="s">
        <v>13</v>
      </c>
      <c r="N3" s="60" t="s">
        <v>10</v>
      </c>
      <c r="O3" s="60" t="s">
        <v>13</v>
      </c>
      <c r="P3" s="60" t="s">
        <v>11</v>
      </c>
      <c r="Q3" s="60" t="s">
        <v>13</v>
      </c>
      <c r="R3" s="60">
        <v>2000</v>
      </c>
      <c r="S3" s="60"/>
      <c r="T3" s="60">
        <v>400</v>
      </c>
      <c r="U3" s="60" t="s">
        <v>14</v>
      </c>
      <c r="V3" s="60">
        <v>1600</v>
      </c>
      <c r="W3" s="60"/>
      <c r="X3" s="60">
        <v>400</v>
      </c>
      <c r="Y3" s="60" t="s">
        <v>14</v>
      </c>
      <c r="Z3" s="60">
        <v>1200</v>
      </c>
      <c r="AA3" s="60" t="s">
        <v>16</v>
      </c>
      <c r="AB3" s="60">
        <v>400</v>
      </c>
      <c r="AC3" s="60" t="s">
        <v>14</v>
      </c>
      <c r="AD3" s="60">
        <v>800</v>
      </c>
      <c r="AE3" s="60" t="s">
        <v>16</v>
      </c>
      <c r="AF3" s="60">
        <v>400</v>
      </c>
      <c r="AG3" s="49" t="s">
        <v>13</v>
      </c>
      <c r="AH3" s="49" t="s">
        <v>22</v>
      </c>
      <c r="AI3" s="60">
        <v>300</v>
      </c>
      <c r="AJ3" s="60">
        <v>200</v>
      </c>
      <c r="AK3" s="60">
        <v>100</v>
      </c>
      <c r="AL3" s="60" t="s">
        <v>10</v>
      </c>
      <c r="AM3" s="60" t="s">
        <v>11</v>
      </c>
      <c r="AN3" s="308" t="s">
        <v>12</v>
      </c>
      <c r="AO3" s="308"/>
      <c r="AP3" s="308"/>
    </row>
    <row r="4" spans="1:42" x14ac:dyDescent="0.25">
      <c r="A4" s="309" t="s">
        <v>18</v>
      </c>
      <c r="B4" s="3">
        <v>10000</v>
      </c>
      <c r="C4" s="4">
        <v>3.125E-2</v>
      </c>
      <c r="D4" s="5">
        <f>B4/($C4*24*60*60)</f>
        <v>3.7037037037037037</v>
      </c>
      <c r="E4" s="4">
        <f>C4/(B4/1000)</f>
        <v>3.1250000000000002E-3</v>
      </c>
      <c r="F4" s="19">
        <f>SUM(D4*3600)/1000</f>
        <v>13.333333333333334</v>
      </c>
      <c r="G4" s="6">
        <f>SUM(E4/$G$2)</f>
        <v>3.1887755102040817E-3</v>
      </c>
      <c r="H4" s="6">
        <f>SUM(G4/$H$2)</f>
        <v>3.9859693877551021E-3</v>
      </c>
      <c r="I4" s="19">
        <f>SUM(F4*$H$2)</f>
        <v>10.666666666666668</v>
      </c>
      <c r="J4" s="7">
        <f>SUM(G4/$J$2)</f>
        <v>3.7515006002400964E-3</v>
      </c>
      <c r="K4" s="18">
        <f>SUM(F4*$J$2)</f>
        <v>11.333333333333334</v>
      </c>
      <c r="L4" s="7">
        <f>SUM(G4/$L$2)</f>
        <v>3.5430839002267575E-3</v>
      </c>
      <c r="M4" s="18">
        <f>SUM(F4*$L$2)</f>
        <v>12</v>
      </c>
      <c r="N4" s="7">
        <f>SUM(G4/$N$2)</f>
        <v>3.3566058002148231E-3</v>
      </c>
      <c r="O4" s="18">
        <f>SUM(F4*$N$2)</f>
        <v>12.666666666666666</v>
      </c>
      <c r="P4" s="7">
        <f>E4</f>
        <v>3.1250000000000002E-3</v>
      </c>
      <c r="Q4" s="18">
        <f>F4</f>
        <v>13.333333333333334</v>
      </c>
      <c r="R4" s="45">
        <f>SUM(G4*2)/$R$2</f>
        <v>7.2472170686456406E-3</v>
      </c>
      <c r="S4" s="42">
        <f>$R$3/(R4*24*60*60)</f>
        <v>3.1940740740740736</v>
      </c>
      <c r="T4" s="45">
        <f>SUM(R4/$R$3)*$T$3</f>
        <v>1.4494434137291281E-3</v>
      </c>
      <c r="U4" s="55">
        <f>(S4*3600)/1000</f>
        <v>11.498666666666665</v>
      </c>
      <c r="V4" s="45">
        <f>SUM(G4*1.6)/$V$2</f>
        <v>5.6689342403628126E-3</v>
      </c>
      <c r="W4" s="56">
        <f>SUM($V$3/(V4*24*60*60))</f>
        <v>3.2666666666666666</v>
      </c>
      <c r="X4" s="45">
        <f>SUM(V4/$V$3)*$X$3</f>
        <v>1.4172335600907031E-3</v>
      </c>
      <c r="Y4" s="55">
        <f>(W4*3600)/1000</f>
        <v>11.76</v>
      </c>
      <c r="Z4" s="45">
        <f>SUM(G4*1.2)/$Z$2</f>
        <v>4.0279269602577876E-3</v>
      </c>
      <c r="AA4" s="42">
        <f>$Z$3/(Z4*24*60*60)</f>
        <v>3.4481481481481477</v>
      </c>
      <c r="AB4" s="45">
        <f>SUM(Z4/$Z$3)*$AB$3</f>
        <v>1.3426423200859291E-3</v>
      </c>
      <c r="AC4" s="72">
        <f>(AA4*3600)/1000</f>
        <v>12.413333333333332</v>
      </c>
      <c r="AD4" s="45">
        <f t="shared" ref="AD4:AD34" si="0">SUM((G4/1000)*$AD$3)/$AD$2</f>
        <v>2.5510204081632655E-3</v>
      </c>
      <c r="AE4" s="42">
        <f>$AD$3/(AD4*24*60*60)</f>
        <v>3.6296296296296293</v>
      </c>
      <c r="AF4" s="45">
        <f>SUM(AD4/$AD$3)*$AF$3</f>
        <v>1.2755102040816328E-3</v>
      </c>
      <c r="AG4" s="72">
        <f>SUM(AE4*3600/1000)</f>
        <v>13.066666666666666</v>
      </c>
      <c r="AH4" s="45">
        <f>SUM(Z4+AD4)</f>
        <v>6.5789473684210531E-3</v>
      </c>
      <c r="AI4" s="7">
        <f t="shared" ref="AI4:AI34" si="1">SUM((E4/1000)*$AI$3)/$AI$2</f>
        <v>9.3750000000000007E-4</v>
      </c>
      <c r="AJ4" s="7">
        <f t="shared" ref="AJ4:AJ34" si="2">SUM((E4/1000)*$AJ$3)/$AJ$2</f>
        <v>5.9523809523809518E-4</v>
      </c>
      <c r="AK4" s="7">
        <f t="shared" ref="AK4:AK34" si="3">SUM(E4/1000)*$AK$3/$AK$2</f>
        <v>2.8409090909090908E-4</v>
      </c>
      <c r="AL4" s="7">
        <f t="shared" ref="AL4:AL26" si="4">SUM(G4/$AL$2)</f>
        <v>3.5430839002267575E-3</v>
      </c>
      <c r="AM4" s="7">
        <f t="shared" ref="AM4:AM26" si="5">SUM(G4/$AM$2)</f>
        <v>3.3566058002148231E-3</v>
      </c>
      <c r="AN4" s="7">
        <f t="shared" ref="AN4:AN26" si="6">SUM(G4/$AN$2)</f>
        <v>3.1887755102040817E-3</v>
      </c>
      <c r="AO4" s="7">
        <f t="shared" ref="AO4:AO34" si="7">SUM(G4/$AO$2)</f>
        <v>3.2538525614327365E-3</v>
      </c>
      <c r="AP4" s="7">
        <f t="shared" ref="AP4:AP26" si="8">SUM(G4/$AP$2)</f>
        <v>3.3216411564625853E-3</v>
      </c>
    </row>
    <row r="5" spans="1:42" x14ac:dyDescent="0.25">
      <c r="A5" s="310"/>
      <c r="B5" s="3">
        <v>10000</v>
      </c>
      <c r="C5" s="4">
        <v>3.1944444444444449E-2</v>
      </c>
      <c r="D5" s="5">
        <f t="shared" ref="D5:D10" si="9">B5/($C5*24*60*60)</f>
        <v>3.6231884057971007</v>
      </c>
      <c r="E5" s="4">
        <f t="shared" ref="E5:E10" si="10">C5/(B5/1000)</f>
        <v>3.1944444444444451E-3</v>
      </c>
      <c r="F5" s="19">
        <f t="shared" ref="F5:F10" si="11">SUM(D5*3600)/1000</f>
        <v>13.043478260869563</v>
      </c>
      <c r="G5" s="6">
        <f t="shared" ref="G5:G10" si="12">SUM(E5/$G$2)</f>
        <v>3.2596371882086177E-3</v>
      </c>
      <c r="H5" s="6">
        <f t="shared" ref="H5:H10" si="13">SUM(G5/$H$2)</f>
        <v>4.0745464852607717E-3</v>
      </c>
      <c r="I5" s="19">
        <f t="shared" ref="I5:I34" si="14">SUM(F5*$H$2)</f>
        <v>10.434782608695651</v>
      </c>
      <c r="J5" s="7">
        <f t="shared" ref="J5:J10" si="15">SUM(G5/$J$2)</f>
        <v>3.8348672802454328E-3</v>
      </c>
      <c r="K5" s="18">
        <f t="shared" ref="K5:K34" si="16">SUM(F5*$J$2)</f>
        <v>11.086956521739127</v>
      </c>
      <c r="L5" s="7">
        <f t="shared" ref="L5:L11" si="17">SUM(G5/$L$2)</f>
        <v>3.6218190980095749E-3</v>
      </c>
      <c r="M5" s="18">
        <f t="shared" ref="M5:M34" si="18">SUM(F5*$L$2)</f>
        <v>11.739130434782608</v>
      </c>
      <c r="N5" s="7">
        <f t="shared" ref="N5:N34" si="19">SUM(G5/$N$2)</f>
        <v>3.4311970402195976E-3</v>
      </c>
      <c r="O5" s="18">
        <f t="shared" ref="O5:O34" si="20">SUM(F5*$N$2)</f>
        <v>12.391304347826084</v>
      </c>
      <c r="P5" s="7">
        <f t="shared" ref="P5:P34" si="21">E5</f>
        <v>3.1944444444444451E-3</v>
      </c>
      <c r="Q5" s="18">
        <f t="shared" ref="Q5:Q34" si="22">F5</f>
        <v>13.043478260869563</v>
      </c>
      <c r="R5" s="45">
        <f t="shared" ref="R5:R34" si="23">SUM(G5*2)/$R$2</f>
        <v>7.408266336837767E-3</v>
      </c>
      <c r="S5" s="42">
        <f t="shared" ref="S5:S34" si="24">$R$3/(R5*24*60*60)</f>
        <v>3.1246376811594194</v>
      </c>
      <c r="T5" s="45">
        <f t="shared" ref="T5:T34" si="25">SUM(R5/$R$3)*$T$3</f>
        <v>1.4816532673675533E-3</v>
      </c>
      <c r="U5" s="55">
        <f t="shared" ref="U5:U34" si="26">(S5*3600)/1000</f>
        <v>11.248695652173911</v>
      </c>
      <c r="V5" s="45">
        <f t="shared" ref="V5:V34" si="27">SUM(G5*1.6)/$V$2</f>
        <v>5.7949105568153208E-3</v>
      </c>
      <c r="W5" s="56">
        <f t="shared" ref="W5:W34" si="28">SUM($V$3/(V5*24*60*60))</f>
        <v>3.1956521739130421</v>
      </c>
      <c r="X5" s="45">
        <f t="shared" ref="X5:X34" si="29">SUM(V5/$V$3)*$X$3</f>
        <v>1.4487276392038302E-3</v>
      </c>
      <c r="Y5" s="55">
        <f t="shared" ref="Y5:Y34" si="30">(W5*3600)/1000</f>
        <v>11.504347826086953</v>
      </c>
      <c r="Z5" s="45">
        <f t="shared" ref="Z5:Z34" si="31">SUM(G5*1.2)/$Z$2</f>
        <v>4.1174364482635178E-3</v>
      </c>
      <c r="AA5" s="42">
        <f t="shared" ref="AA5:AA34" si="32">$Z$3/(Z5*24*60*60)</f>
        <v>3.3731884057971007</v>
      </c>
      <c r="AB5" s="45">
        <f t="shared" ref="AB5:AB34" si="33">SUM(Z5/$Z$3)*$AB$3</f>
        <v>1.3724788160878391E-3</v>
      </c>
      <c r="AC5" s="72">
        <f t="shared" ref="AC5:AC34" si="34">(AA5*3600)/1000</f>
        <v>12.143478260869562</v>
      </c>
      <c r="AD5" s="45">
        <f t="shared" si="0"/>
        <v>2.6077097505668944E-3</v>
      </c>
      <c r="AE5" s="42">
        <f t="shared" ref="AE5:AE34" si="35">$AD$3/(AD5*24*60*60)</f>
        <v>3.5507246376811583</v>
      </c>
      <c r="AF5" s="45">
        <f t="shared" ref="AF5:AF34" si="36">SUM(AD5/$AD$3)*$AF$3</f>
        <v>1.3038548752834472E-3</v>
      </c>
      <c r="AG5" s="72">
        <f t="shared" ref="AG5:AG34" si="37">SUM(AE5*3600/1000)</f>
        <v>12.78260869565217</v>
      </c>
      <c r="AH5" s="45">
        <f t="shared" ref="AH5:AH34" si="38">SUM(Z5+AD5)</f>
        <v>6.7251461988304118E-3</v>
      </c>
      <c r="AI5" s="7">
        <f t="shared" si="1"/>
        <v>9.583333333333335E-4</v>
      </c>
      <c r="AJ5" s="7">
        <f t="shared" si="2"/>
        <v>6.0846560846560861E-4</v>
      </c>
      <c r="AK5" s="7">
        <f t="shared" si="3"/>
        <v>2.9040404040404043E-4</v>
      </c>
      <c r="AL5" s="7">
        <f t="shared" si="4"/>
        <v>3.6218190980095749E-3</v>
      </c>
      <c r="AM5" s="7">
        <f t="shared" si="5"/>
        <v>3.4311970402195976E-3</v>
      </c>
      <c r="AN5" s="7">
        <f t="shared" si="6"/>
        <v>3.2596371882086177E-3</v>
      </c>
      <c r="AO5" s="7">
        <f t="shared" si="7"/>
        <v>3.3261603961312427E-3</v>
      </c>
      <c r="AP5" s="7">
        <f t="shared" si="8"/>
        <v>3.3954554043839767E-3</v>
      </c>
    </row>
    <row r="6" spans="1:42" x14ac:dyDescent="0.25">
      <c r="A6" s="310"/>
      <c r="B6" s="3">
        <v>10000</v>
      </c>
      <c r="C6" s="4">
        <v>3.2638888888888898E-2</v>
      </c>
      <c r="D6" s="5">
        <f t="shared" si="9"/>
        <v>3.5460992907801407</v>
      </c>
      <c r="E6" s="4">
        <f t="shared" si="10"/>
        <v>3.26388888888889E-3</v>
      </c>
      <c r="F6" s="19">
        <f t="shared" si="11"/>
        <v>12.765957446808507</v>
      </c>
      <c r="G6" s="6">
        <f t="shared" si="12"/>
        <v>3.3304988662131532E-3</v>
      </c>
      <c r="H6" s="6">
        <f t="shared" si="13"/>
        <v>4.1631235827664414E-3</v>
      </c>
      <c r="I6" s="19">
        <f t="shared" si="14"/>
        <v>10.212765957446805</v>
      </c>
      <c r="J6" s="7">
        <f t="shared" si="15"/>
        <v>3.9182339602507688E-3</v>
      </c>
      <c r="K6" s="18">
        <f t="shared" si="16"/>
        <v>10.851063829787231</v>
      </c>
      <c r="L6" s="7">
        <f t="shared" si="17"/>
        <v>3.7005542957923923E-3</v>
      </c>
      <c r="M6" s="18">
        <f t="shared" si="18"/>
        <v>11.489361702127656</v>
      </c>
      <c r="N6" s="7">
        <f t="shared" si="19"/>
        <v>3.5057882802243721E-3</v>
      </c>
      <c r="O6" s="18">
        <f t="shared" si="20"/>
        <v>12.127659574468082</v>
      </c>
      <c r="P6" s="7">
        <f t="shared" si="21"/>
        <v>3.26388888888889E-3</v>
      </c>
      <c r="Q6" s="18">
        <f t="shared" si="22"/>
        <v>12.765957446808507</v>
      </c>
      <c r="R6" s="45">
        <f t="shared" si="23"/>
        <v>7.5693156050298934E-3</v>
      </c>
      <c r="S6" s="42">
        <f t="shared" si="24"/>
        <v>3.0581560283687934</v>
      </c>
      <c r="T6" s="45">
        <f t="shared" si="25"/>
        <v>1.5138631210059787E-3</v>
      </c>
      <c r="U6" s="55">
        <f t="shared" si="26"/>
        <v>11.009361702127658</v>
      </c>
      <c r="V6" s="45">
        <f t="shared" si="27"/>
        <v>5.920886873267828E-3</v>
      </c>
      <c r="W6" s="56">
        <f t="shared" si="28"/>
        <v>3.1276595744680833</v>
      </c>
      <c r="X6" s="45">
        <f t="shared" si="29"/>
        <v>1.480221718316957E-3</v>
      </c>
      <c r="Y6" s="55">
        <f t="shared" si="30"/>
        <v>11.2595744680851</v>
      </c>
      <c r="Z6" s="45">
        <f t="shared" si="31"/>
        <v>4.2069459362692463E-3</v>
      </c>
      <c r="AA6" s="42">
        <f t="shared" si="32"/>
        <v>3.3014184397163109</v>
      </c>
      <c r="AB6" s="45">
        <f t="shared" si="33"/>
        <v>1.4023153120897489E-3</v>
      </c>
      <c r="AC6" s="72">
        <f t="shared" si="34"/>
        <v>11.885106382978719</v>
      </c>
      <c r="AD6" s="45">
        <f t="shared" si="0"/>
        <v>2.6643990929705228E-3</v>
      </c>
      <c r="AE6" s="42">
        <f t="shared" si="35"/>
        <v>3.4751773049645376</v>
      </c>
      <c r="AF6" s="45">
        <f t="shared" si="36"/>
        <v>1.3321995464852614E-3</v>
      </c>
      <c r="AG6" s="72">
        <f t="shared" si="37"/>
        <v>12.510638297872337</v>
      </c>
      <c r="AH6" s="45">
        <f t="shared" si="38"/>
        <v>6.8713450292397695E-3</v>
      </c>
      <c r="AI6" s="7">
        <f t="shared" si="1"/>
        <v>9.7916666666666703E-4</v>
      </c>
      <c r="AJ6" s="7">
        <f t="shared" si="2"/>
        <v>6.2169312169312193E-4</v>
      </c>
      <c r="AK6" s="7">
        <f t="shared" si="3"/>
        <v>2.9671717171717184E-4</v>
      </c>
      <c r="AL6" s="7">
        <f t="shared" si="4"/>
        <v>3.7005542957923923E-3</v>
      </c>
      <c r="AM6" s="7">
        <f t="shared" si="5"/>
        <v>3.5057882802243721E-3</v>
      </c>
      <c r="AN6" s="7">
        <f t="shared" si="6"/>
        <v>3.3304988662131532E-3</v>
      </c>
      <c r="AO6" s="7">
        <f t="shared" si="7"/>
        <v>3.3984682308297481E-3</v>
      </c>
      <c r="AP6" s="7">
        <f t="shared" si="8"/>
        <v>3.4692696523053682E-3</v>
      </c>
    </row>
    <row r="7" spans="1:42" x14ac:dyDescent="0.25">
      <c r="A7" s="310"/>
      <c r="B7" s="3">
        <v>10000</v>
      </c>
      <c r="C7" s="4">
        <v>3.3333333333333298E-2</v>
      </c>
      <c r="D7" s="5">
        <f t="shared" si="9"/>
        <v>3.4722222222222259</v>
      </c>
      <c r="E7" s="4">
        <f t="shared" si="10"/>
        <v>3.3333333333333296E-3</v>
      </c>
      <c r="F7" s="19">
        <f t="shared" si="11"/>
        <v>12.500000000000012</v>
      </c>
      <c r="G7" s="6">
        <f t="shared" si="12"/>
        <v>3.4013605442176835E-3</v>
      </c>
      <c r="H7" s="6">
        <f t="shared" si="13"/>
        <v>4.251700680272104E-3</v>
      </c>
      <c r="I7" s="19">
        <f t="shared" si="14"/>
        <v>10.000000000000011</v>
      </c>
      <c r="J7" s="7">
        <f t="shared" si="15"/>
        <v>4.0016006402560983E-3</v>
      </c>
      <c r="K7" s="18">
        <f t="shared" si="16"/>
        <v>10.625000000000011</v>
      </c>
      <c r="L7" s="7">
        <f t="shared" si="17"/>
        <v>3.7792894935752036E-3</v>
      </c>
      <c r="M7" s="18">
        <f t="shared" si="18"/>
        <v>11.250000000000011</v>
      </c>
      <c r="N7" s="7">
        <f t="shared" si="19"/>
        <v>3.5803795202291409E-3</v>
      </c>
      <c r="O7" s="18">
        <f t="shared" si="20"/>
        <v>11.875000000000011</v>
      </c>
      <c r="P7" s="7">
        <f t="shared" si="21"/>
        <v>3.3333333333333296E-3</v>
      </c>
      <c r="Q7" s="18">
        <f t="shared" si="22"/>
        <v>12.500000000000012</v>
      </c>
      <c r="R7" s="45">
        <f t="shared" si="23"/>
        <v>7.7303648732220077E-3</v>
      </c>
      <c r="S7" s="42">
        <f t="shared" si="24"/>
        <v>2.9944444444444476</v>
      </c>
      <c r="T7" s="45">
        <f t="shared" si="25"/>
        <v>1.5460729746444015E-3</v>
      </c>
      <c r="U7" s="55">
        <f t="shared" si="26"/>
        <v>10.780000000000012</v>
      </c>
      <c r="V7" s="45">
        <f t="shared" si="27"/>
        <v>6.0468631897203258E-3</v>
      </c>
      <c r="W7" s="56">
        <f t="shared" si="28"/>
        <v>3.0625000000000031</v>
      </c>
      <c r="X7" s="45">
        <f t="shared" si="29"/>
        <v>1.5117157974300814E-3</v>
      </c>
      <c r="Y7" s="55">
        <f t="shared" si="30"/>
        <v>11.025000000000011</v>
      </c>
      <c r="Z7" s="45">
        <f t="shared" si="31"/>
        <v>4.2964554242749678E-3</v>
      </c>
      <c r="AA7" s="42">
        <f t="shared" si="32"/>
        <v>3.2326388888888933</v>
      </c>
      <c r="AB7" s="45">
        <f t="shared" si="33"/>
        <v>1.4321518080916559E-3</v>
      </c>
      <c r="AC7" s="72">
        <f t="shared" si="34"/>
        <v>11.637500000000017</v>
      </c>
      <c r="AD7" s="45">
        <f t="shared" si="0"/>
        <v>2.7210884353741469E-3</v>
      </c>
      <c r="AE7" s="42">
        <f t="shared" si="35"/>
        <v>3.4027777777777808</v>
      </c>
      <c r="AF7" s="45">
        <f t="shared" si="36"/>
        <v>1.3605442176870734E-3</v>
      </c>
      <c r="AG7" s="72">
        <f t="shared" si="37"/>
        <v>12.250000000000011</v>
      </c>
      <c r="AH7" s="45">
        <f t="shared" si="38"/>
        <v>7.0175438596491151E-3</v>
      </c>
      <c r="AI7" s="7">
        <f t="shared" si="1"/>
        <v>9.9999999999999894E-4</v>
      </c>
      <c r="AJ7" s="7">
        <f t="shared" si="2"/>
        <v>6.3492063492063416E-4</v>
      </c>
      <c r="AK7" s="7">
        <f t="shared" si="3"/>
        <v>3.0303030303030265E-4</v>
      </c>
      <c r="AL7" s="7">
        <f t="shared" si="4"/>
        <v>3.7792894935752036E-3</v>
      </c>
      <c r="AM7" s="7">
        <f t="shared" si="5"/>
        <v>3.5803795202291409E-3</v>
      </c>
      <c r="AN7" s="7">
        <f t="shared" si="6"/>
        <v>3.4013605442176835E-3</v>
      </c>
      <c r="AO7" s="7">
        <f t="shared" si="7"/>
        <v>3.4707760655282487E-3</v>
      </c>
      <c r="AP7" s="7">
        <f t="shared" si="8"/>
        <v>3.5430839002267536E-3</v>
      </c>
    </row>
    <row r="8" spans="1:42" x14ac:dyDescent="0.25">
      <c r="A8" s="310"/>
      <c r="B8" s="3">
        <v>10000</v>
      </c>
      <c r="C8" s="4">
        <v>3.4027777777777803E-2</v>
      </c>
      <c r="D8" s="5">
        <f t="shared" si="9"/>
        <v>3.4013605442176837</v>
      </c>
      <c r="E8" s="4">
        <f t="shared" si="10"/>
        <v>3.4027777777777802E-3</v>
      </c>
      <c r="F8" s="19">
        <f t="shared" si="11"/>
        <v>12.244897959183662</v>
      </c>
      <c r="G8" s="6">
        <f t="shared" si="12"/>
        <v>3.4722222222222246E-3</v>
      </c>
      <c r="H8" s="6">
        <f t="shared" si="13"/>
        <v>4.3402777777777806E-3</v>
      </c>
      <c r="I8" s="19">
        <f t="shared" si="14"/>
        <v>9.7959183673469301</v>
      </c>
      <c r="J8" s="7">
        <f t="shared" si="15"/>
        <v>4.0849673202614407E-3</v>
      </c>
      <c r="K8" s="18">
        <f t="shared" si="16"/>
        <v>10.408163265306113</v>
      </c>
      <c r="L8" s="7">
        <f t="shared" si="17"/>
        <v>3.8580246913580271E-3</v>
      </c>
      <c r="M8" s="18">
        <f t="shared" si="18"/>
        <v>11.020408163265296</v>
      </c>
      <c r="N8" s="7">
        <f t="shared" si="19"/>
        <v>3.654970760233921E-3</v>
      </c>
      <c r="O8" s="18">
        <f t="shared" si="20"/>
        <v>11.632653061224479</v>
      </c>
      <c r="P8" s="7">
        <f t="shared" si="21"/>
        <v>3.4027777777777802E-3</v>
      </c>
      <c r="Q8" s="18">
        <f t="shared" si="22"/>
        <v>12.244897959183662</v>
      </c>
      <c r="R8" s="45">
        <f t="shared" si="23"/>
        <v>7.8914141414141471E-3</v>
      </c>
      <c r="S8" s="42">
        <f t="shared" si="24"/>
        <v>2.9333333333333313</v>
      </c>
      <c r="T8" s="45">
        <f t="shared" si="25"/>
        <v>1.5782828282828293E-3</v>
      </c>
      <c r="U8" s="55">
        <f t="shared" si="26"/>
        <v>10.559999999999993</v>
      </c>
      <c r="V8" s="45">
        <f t="shared" si="27"/>
        <v>6.1728395061728444E-3</v>
      </c>
      <c r="W8" s="56">
        <f t="shared" si="28"/>
        <v>2.9999999999999978</v>
      </c>
      <c r="X8" s="45">
        <f t="shared" si="29"/>
        <v>1.5432098765432109E-3</v>
      </c>
      <c r="Y8" s="55">
        <f t="shared" si="30"/>
        <v>10.799999999999994</v>
      </c>
      <c r="Z8" s="45">
        <f t="shared" si="31"/>
        <v>4.385964912280705E-3</v>
      </c>
      <c r="AA8" s="42">
        <f t="shared" si="32"/>
        <v>3.1666666666666647</v>
      </c>
      <c r="AB8" s="45">
        <f t="shared" si="33"/>
        <v>1.4619883040935683E-3</v>
      </c>
      <c r="AC8" s="72">
        <f t="shared" si="34"/>
        <v>11.399999999999993</v>
      </c>
      <c r="AD8" s="45">
        <f t="shared" si="0"/>
        <v>2.7777777777777796E-3</v>
      </c>
      <c r="AE8" s="42">
        <f t="shared" si="35"/>
        <v>3.3333333333333308</v>
      </c>
      <c r="AF8" s="45">
        <f t="shared" si="36"/>
        <v>1.3888888888888898E-3</v>
      </c>
      <c r="AG8" s="72">
        <f t="shared" si="37"/>
        <v>11.999999999999991</v>
      </c>
      <c r="AH8" s="45">
        <f t="shared" si="38"/>
        <v>7.163742690058485E-3</v>
      </c>
      <c r="AI8" s="7">
        <f t="shared" si="1"/>
        <v>1.0208333333333341E-3</v>
      </c>
      <c r="AJ8" s="7">
        <f t="shared" si="2"/>
        <v>6.4814814814814856E-4</v>
      </c>
      <c r="AK8" s="7">
        <f t="shared" si="3"/>
        <v>3.0934343434343449E-4</v>
      </c>
      <c r="AL8" s="7">
        <f t="shared" si="4"/>
        <v>3.8580246913580271E-3</v>
      </c>
      <c r="AM8" s="7">
        <f t="shared" si="5"/>
        <v>3.654970760233921E-3</v>
      </c>
      <c r="AN8" s="7">
        <f t="shared" si="6"/>
        <v>3.4722222222222246E-3</v>
      </c>
      <c r="AO8" s="7">
        <f t="shared" si="7"/>
        <v>3.5430839002267597E-3</v>
      </c>
      <c r="AP8" s="7">
        <f t="shared" si="8"/>
        <v>3.6168981481481508E-3</v>
      </c>
    </row>
    <row r="9" spans="1:42" hidden="1" x14ac:dyDescent="0.25">
      <c r="A9" s="310"/>
      <c r="B9" s="3">
        <v>10000</v>
      </c>
      <c r="C9" s="4">
        <v>3.4722222222222203E-2</v>
      </c>
      <c r="D9" s="5">
        <f t="shared" si="9"/>
        <v>3.3333333333333353</v>
      </c>
      <c r="E9" s="4">
        <f t="shared" si="10"/>
        <v>3.4722222222222203E-3</v>
      </c>
      <c r="F9" s="19">
        <f t="shared" si="11"/>
        <v>12.000000000000007</v>
      </c>
      <c r="G9" s="6">
        <f t="shared" si="12"/>
        <v>3.5430839002267554E-3</v>
      </c>
      <c r="H9" s="6">
        <f t="shared" si="13"/>
        <v>4.4288548752834441E-3</v>
      </c>
      <c r="I9" s="19">
        <f t="shared" si="14"/>
        <v>9.6000000000000068</v>
      </c>
      <c r="J9" s="7">
        <f t="shared" si="15"/>
        <v>4.1683340002667711E-3</v>
      </c>
      <c r="K9" s="18">
        <f t="shared" si="16"/>
        <v>10.200000000000006</v>
      </c>
      <c r="L9" s="7">
        <f t="shared" si="17"/>
        <v>3.9367598891408388E-3</v>
      </c>
      <c r="M9" s="18">
        <f t="shared" si="18"/>
        <v>10.800000000000006</v>
      </c>
      <c r="N9" s="7">
        <f t="shared" si="19"/>
        <v>3.7295620002386902E-3</v>
      </c>
      <c r="O9" s="18">
        <f t="shared" si="20"/>
        <v>11.400000000000006</v>
      </c>
      <c r="P9" s="7">
        <f t="shared" si="21"/>
        <v>3.4722222222222203E-3</v>
      </c>
      <c r="Q9" s="18">
        <f t="shared" si="22"/>
        <v>12.000000000000007</v>
      </c>
      <c r="R9" s="45">
        <f t="shared" si="23"/>
        <v>8.0524634096062614E-3</v>
      </c>
      <c r="S9" s="42">
        <f t="shared" si="24"/>
        <v>2.8746666666666689</v>
      </c>
      <c r="T9" s="45">
        <f t="shared" si="25"/>
        <v>1.6104926819212524E-3</v>
      </c>
      <c r="U9" s="55">
        <f t="shared" si="26"/>
        <v>10.348800000000008</v>
      </c>
      <c r="V9" s="45">
        <f t="shared" si="27"/>
        <v>6.298815822625343E-3</v>
      </c>
      <c r="W9" s="56">
        <f t="shared" si="28"/>
        <v>2.9400000000000013</v>
      </c>
      <c r="X9" s="45">
        <f t="shared" si="29"/>
        <v>1.5747039556563357E-3</v>
      </c>
      <c r="Y9" s="55">
        <f t="shared" si="30"/>
        <v>10.584000000000005</v>
      </c>
      <c r="Z9" s="45">
        <f t="shared" si="31"/>
        <v>4.4754744002864283E-3</v>
      </c>
      <c r="AA9" s="42">
        <f t="shared" si="32"/>
        <v>3.1033333333333348</v>
      </c>
      <c r="AB9" s="45">
        <f t="shared" si="33"/>
        <v>1.4918248000954761E-3</v>
      </c>
      <c r="AC9" s="72">
        <f t="shared" si="34"/>
        <v>11.172000000000006</v>
      </c>
      <c r="AD9" s="45">
        <f t="shared" si="0"/>
        <v>2.8344671201814041E-3</v>
      </c>
      <c r="AE9" s="42">
        <f t="shared" si="35"/>
        <v>3.2666666666666688</v>
      </c>
      <c r="AF9" s="45">
        <f t="shared" si="36"/>
        <v>1.4172335600907021E-3</v>
      </c>
      <c r="AG9" s="72">
        <f t="shared" si="37"/>
        <v>11.760000000000007</v>
      </c>
      <c r="AH9" s="45">
        <f t="shared" si="38"/>
        <v>7.3099415204678324E-3</v>
      </c>
      <c r="AI9" s="7">
        <f t="shared" si="1"/>
        <v>1.041666666666666E-3</v>
      </c>
      <c r="AJ9" s="7">
        <f t="shared" si="2"/>
        <v>6.6137566137566101E-4</v>
      </c>
      <c r="AK9" s="7">
        <f t="shared" si="3"/>
        <v>3.1565656565656547E-4</v>
      </c>
      <c r="AL9" s="7">
        <f t="shared" si="4"/>
        <v>3.9367598891408388E-3</v>
      </c>
      <c r="AM9" s="7">
        <f t="shared" si="5"/>
        <v>3.7295620002386902E-3</v>
      </c>
      <c r="AN9" s="7">
        <f t="shared" si="6"/>
        <v>3.5430839002267554E-3</v>
      </c>
      <c r="AO9" s="7">
        <f t="shared" si="7"/>
        <v>3.6153917349252608E-3</v>
      </c>
      <c r="AP9" s="7">
        <f t="shared" si="8"/>
        <v>3.690712396069537E-3</v>
      </c>
    </row>
    <row r="10" spans="1:42" hidden="1" x14ac:dyDescent="0.25">
      <c r="A10" s="310"/>
      <c r="B10" s="3">
        <v>10000</v>
      </c>
      <c r="C10" s="4">
        <v>3.4027777777777775E-2</v>
      </c>
      <c r="D10" s="5">
        <f t="shared" si="9"/>
        <v>3.4013605442176869</v>
      </c>
      <c r="E10" s="4">
        <f t="shared" si="10"/>
        <v>3.4027777777777776E-3</v>
      </c>
      <c r="F10" s="19">
        <f t="shared" si="11"/>
        <v>12.244897959183673</v>
      </c>
      <c r="G10" s="6">
        <f t="shared" si="12"/>
        <v>3.472222222222222E-3</v>
      </c>
      <c r="H10" s="6">
        <f t="shared" si="13"/>
        <v>4.3402777777777771E-3</v>
      </c>
      <c r="I10" s="19">
        <f t="shared" si="14"/>
        <v>9.795918367346939</v>
      </c>
      <c r="J10" s="7">
        <f t="shared" si="15"/>
        <v>4.0849673202614381E-3</v>
      </c>
      <c r="K10" s="18">
        <f t="shared" si="16"/>
        <v>10.408163265306122</v>
      </c>
      <c r="L10" s="7">
        <f t="shared" si="17"/>
        <v>3.8580246913580245E-3</v>
      </c>
      <c r="M10" s="18">
        <f t="shared" si="18"/>
        <v>11.020408163265305</v>
      </c>
      <c r="N10" s="7">
        <f t="shared" si="19"/>
        <v>3.6549707602339179E-3</v>
      </c>
      <c r="O10" s="18">
        <f t="shared" si="20"/>
        <v>11.632653061224488</v>
      </c>
      <c r="P10" s="7">
        <f t="shared" si="21"/>
        <v>3.4027777777777776E-3</v>
      </c>
      <c r="Q10" s="18">
        <f t="shared" si="22"/>
        <v>12.244897959183673</v>
      </c>
      <c r="R10" s="45">
        <f t="shared" si="23"/>
        <v>7.8914141414141402E-3</v>
      </c>
      <c r="S10" s="42">
        <f t="shared" si="24"/>
        <v>2.933333333333334</v>
      </c>
      <c r="T10" s="45">
        <f t="shared" si="25"/>
        <v>1.578282828282828E-3</v>
      </c>
      <c r="U10" s="55">
        <f t="shared" si="26"/>
        <v>10.560000000000002</v>
      </c>
      <c r="V10" s="45">
        <f t="shared" si="27"/>
        <v>6.1728395061728392E-3</v>
      </c>
      <c r="W10" s="56">
        <f t="shared" si="28"/>
        <v>3</v>
      </c>
      <c r="X10" s="45">
        <f t="shared" si="29"/>
        <v>1.54320987654321E-3</v>
      </c>
      <c r="Y10" s="55">
        <f t="shared" si="30"/>
        <v>10.8</v>
      </c>
      <c r="Z10" s="45">
        <f t="shared" si="31"/>
        <v>4.3859649122807015E-3</v>
      </c>
      <c r="AA10" s="42">
        <f t="shared" si="32"/>
        <v>3.1666666666666665</v>
      </c>
      <c r="AB10" s="45">
        <f t="shared" si="33"/>
        <v>1.4619883040935672E-3</v>
      </c>
      <c r="AC10" s="72">
        <f t="shared" si="34"/>
        <v>11.4</v>
      </c>
      <c r="AD10" s="45">
        <f t="shared" si="0"/>
        <v>2.7777777777777775E-3</v>
      </c>
      <c r="AE10" s="42">
        <f t="shared" si="35"/>
        <v>3.3333333333333339</v>
      </c>
      <c r="AF10" s="45">
        <f t="shared" si="36"/>
        <v>1.3888888888888887E-3</v>
      </c>
      <c r="AG10" s="72">
        <f t="shared" si="37"/>
        <v>12.000000000000002</v>
      </c>
      <c r="AH10" s="45">
        <f t="shared" si="38"/>
        <v>7.163742690058479E-3</v>
      </c>
      <c r="AI10" s="7">
        <f t="shared" si="1"/>
        <v>1.0208333333333332E-3</v>
      </c>
      <c r="AJ10" s="7">
        <f t="shared" si="2"/>
        <v>6.4814814814814802E-4</v>
      </c>
      <c r="AK10" s="7">
        <f t="shared" si="3"/>
        <v>3.0934343434343428E-4</v>
      </c>
      <c r="AL10" s="7">
        <f t="shared" si="4"/>
        <v>3.8580246913580245E-3</v>
      </c>
      <c r="AM10" s="7">
        <f t="shared" si="5"/>
        <v>3.6549707602339179E-3</v>
      </c>
      <c r="AN10" s="7">
        <f t="shared" si="6"/>
        <v>3.472222222222222E-3</v>
      </c>
      <c r="AO10" s="7">
        <f t="shared" si="7"/>
        <v>3.5430839002267571E-3</v>
      </c>
      <c r="AP10" s="7">
        <f t="shared" si="8"/>
        <v>3.6168981481481482E-3</v>
      </c>
    </row>
    <row r="11" spans="1:42" x14ac:dyDescent="0.25">
      <c r="A11" s="61" t="s">
        <v>17</v>
      </c>
      <c r="B11" s="61"/>
      <c r="C11" s="8">
        <f t="shared" ref="C11:K11" si="39">AVERAGE(C4:C10)</f>
        <v>3.3134920634920635E-2</v>
      </c>
      <c r="D11" s="9">
        <f t="shared" si="39"/>
        <v>3.4973240063245541</v>
      </c>
      <c r="E11" s="8">
        <f t="shared" si="39"/>
        <v>3.3134920634920635E-3</v>
      </c>
      <c r="F11" s="22">
        <f t="shared" si="39"/>
        <v>12.590366422768394</v>
      </c>
      <c r="G11" s="10">
        <f t="shared" si="39"/>
        <v>3.3811143505021062E-3</v>
      </c>
      <c r="H11" s="10">
        <f t="shared" si="39"/>
        <v>4.2263929381276318E-3</v>
      </c>
      <c r="I11" s="22">
        <f t="shared" si="39"/>
        <v>10.072293138214716</v>
      </c>
      <c r="J11" s="10">
        <f t="shared" si="39"/>
        <v>3.9777815888260067E-3</v>
      </c>
      <c r="K11" s="22">
        <f t="shared" si="39"/>
        <v>10.701811459353134</v>
      </c>
      <c r="L11" s="10">
        <f t="shared" si="17"/>
        <v>3.7567937227801179E-3</v>
      </c>
      <c r="M11" s="22">
        <f t="shared" si="18"/>
        <v>11.331329780491554</v>
      </c>
      <c r="N11" s="10">
        <f t="shared" si="19"/>
        <v>3.5590677373706385E-3</v>
      </c>
      <c r="O11" s="22">
        <f t="shared" si="20"/>
        <v>11.960848101629974</v>
      </c>
      <c r="P11" s="10">
        <f t="shared" si="21"/>
        <v>3.3134920634920635E-3</v>
      </c>
      <c r="Q11" s="22">
        <f t="shared" si="22"/>
        <v>12.590366422768394</v>
      </c>
      <c r="R11" s="10">
        <f t="shared" si="23"/>
        <v>7.684350796595696E-3</v>
      </c>
      <c r="S11" s="9">
        <f t="shared" si="24"/>
        <v>3.0123752495009972</v>
      </c>
      <c r="T11" s="10">
        <f t="shared" si="25"/>
        <v>1.5368701593191393E-3</v>
      </c>
      <c r="U11" s="51">
        <f t="shared" si="26"/>
        <v>10.84455089820359</v>
      </c>
      <c r="V11" s="10">
        <f t="shared" si="27"/>
        <v>6.0108699564481892E-3</v>
      </c>
      <c r="W11" s="50">
        <f t="shared" si="28"/>
        <v>3.0808383233532926</v>
      </c>
      <c r="X11" s="10">
        <f t="shared" si="29"/>
        <v>1.5027174891120473E-3</v>
      </c>
      <c r="Y11" s="51">
        <f t="shared" si="30"/>
        <v>11.091017964071852</v>
      </c>
      <c r="Z11" s="10">
        <f t="shared" si="31"/>
        <v>4.2708812848447656E-3</v>
      </c>
      <c r="AA11" s="9">
        <f t="shared" si="32"/>
        <v>3.2519960079840313</v>
      </c>
      <c r="AB11" s="10">
        <f t="shared" si="33"/>
        <v>1.4236270949482552E-3</v>
      </c>
      <c r="AC11" s="22">
        <f t="shared" si="34"/>
        <v>11.707185628742513</v>
      </c>
      <c r="AD11" s="10">
        <f t="shared" si="0"/>
        <v>2.7048914804016851E-3</v>
      </c>
      <c r="AE11" s="9">
        <f t="shared" si="35"/>
        <v>3.4231536926147696</v>
      </c>
      <c r="AF11" s="10">
        <f t="shared" si="36"/>
        <v>1.3524457402008425E-3</v>
      </c>
      <c r="AG11" s="22">
        <f t="shared" si="37"/>
        <v>12.32335329341317</v>
      </c>
      <c r="AH11" s="10">
        <f t="shared" si="38"/>
        <v>6.9757727652464512E-3</v>
      </c>
      <c r="AI11" s="10">
        <f t="shared" si="1"/>
        <v>9.9404761904761901E-4</v>
      </c>
      <c r="AJ11" s="10">
        <f t="shared" si="2"/>
        <v>6.3114134542705978E-4</v>
      </c>
      <c r="AK11" s="10">
        <f t="shared" si="3"/>
        <v>3.012265512265512E-4</v>
      </c>
      <c r="AL11" s="10">
        <f t="shared" si="4"/>
        <v>3.7567937227801179E-3</v>
      </c>
      <c r="AM11" s="10">
        <f t="shared" si="5"/>
        <v>3.5590677373706385E-3</v>
      </c>
      <c r="AN11" s="10">
        <f t="shared" si="6"/>
        <v>3.3811143505021062E-3</v>
      </c>
      <c r="AO11" s="10">
        <f t="shared" si="7"/>
        <v>3.4501166841858226E-3</v>
      </c>
      <c r="AP11" s="10">
        <f t="shared" si="8"/>
        <v>3.5219941151063607E-3</v>
      </c>
    </row>
    <row r="12" spans="1:42" x14ac:dyDescent="0.25">
      <c r="A12" s="311" t="s">
        <v>19</v>
      </c>
      <c r="B12" s="27">
        <v>10000</v>
      </c>
      <c r="C12" s="31">
        <v>3.4722222222222224E-2</v>
      </c>
      <c r="D12" s="29">
        <f>B12/(C12*24*60*60)</f>
        <v>3.3333333333333335</v>
      </c>
      <c r="E12" s="28">
        <f t="shared" ref="E12:E33" si="40">C12/(B12/1000)</f>
        <v>3.4722222222222225E-3</v>
      </c>
      <c r="F12" s="30">
        <f t="shared" ref="F12:F33" si="41">SUM(D12*3600)/1000</f>
        <v>12</v>
      </c>
      <c r="G12" s="31">
        <f>SUM(E12/$G$2)</f>
        <v>3.5430839002267575E-3</v>
      </c>
      <c r="H12" s="31">
        <f>SUM(G12/$H$2)</f>
        <v>4.4288548752834467E-3</v>
      </c>
      <c r="I12" s="30">
        <f t="shared" si="14"/>
        <v>9.6000000000000014</v>
      </c>
      <c r="J12" s="32">
        <f>SUM(G12/$J$2)</f>
        <v>4.1683340002667737E-3</v>
      </c>
      <c r="K12" s="33">
        <f t="shared" si="16"/>
        <v>10.199999999999999</v>
      </c>
      <c r="L12" s="32">
        <f>SUM(G12/$L$2)</f>
        <v>3.9367598891408414E-3</v>
      </c>
      <c r="M12" s="33">
        <f t="shared" si="18"/>
        <v>10.8</v>
      </c>
      <c r="N12" s="32">
        <f t="shared" si="19"/>
        <v>3.7295620002386924E-3</v>
      </c>
      <c r="O12" s="33">
        <f t="shared" si="20"/>
        <v>11.399999999999999</v>
      </c>
      <c r="P12" s="32">
        <f t="shared" si="21"/>
        <v>3.4722222222222225E-3</v>
      </c>
      <c r="Q12" s="33">
        <f t="shared" si="22"/>
        <v>12</v>
      </c>
      <c r="R12" s="46">
        <f t="shared" si="23"/>
        <v>8.0524634096062666E-3</v>
      </c>
      <c r="S12" s="43">
        <f t="shared" si="24"/>
        <v>2.8746666666666671</v>
      </c>
      <c r="T12" s="46">
        <f t="shared" si="25"/>
        <v>1.6104926819212532E-3</v>
      </c>
      <c r="U12" s="57">
        <f t="shared" si="26"/>
        <v>10.348800000000001</v>
      </c>
      <c r="V12" s="46">
        <f t="shared" si="27"/>
        <v>6.2988158226253473E-3</v>
      </c>
      <c r="W12" s="70">
        <f t="shared" si="28"/>
        <v>2.9400000000000004</v>
      </c>
      <c r="X12" s="46">
        <f t="shared" si="29"/>
        <v>1.5747039556563368E-3</v>
      </c>
      <c r="Y12" s="57">
        <f t="shared" si="30"/>
        <v>10.584000000000001</v>
      </c>
      <c r="Z12" s="46">
        <f t="shared" si="31"/>
        <v>4.4754744002864309E-3</v>
      </c>
      <c r="AA12" s="43">
        <f t="shared" si="32"/>
        <v>3.1033333333333331</v>
      </c>
      <c r="AB12" s="46">
        <f t="shared" si="33"/>
        <v>1.491824800095477E-3</v>
      </c>
      <c r="AC12" s="73">
        <f t="shared" si="34"/>
        <v>11.171999999999999</v>
      </c>
      <c r="AD12" s="46">
        <f t="shared" si="0"/>
        <v>2.8344671201814059E-3</v>
      </c>
      <c r="AE12" s="43">
        <f t="shared" si="35"/>
        <v>3.2666666666666671</v>
      </c>
      <c r="AF12" s="46">
        <f t="shared" si="36"/>
        <v>1.4172335600907029E-3</v>
      </c>
      <c r="AG12" s="73">
        <f t="shared" si="37"/>
        <v>11.760000000000002</v>
      </c>
      <c r="AH12" s="46">
        <f t="shared" si="38"/>
        <v>7.3099415204678367E-3</v>
      </c>
      <c r="AI12" s="32">
        <f t="shared" si="1"/>
        <v>1.0416666666666667E-3</v>
      </c>
      <c r="AJ12" s="32">
        <f t="shared" si="2"/>
        <v>6.6137566137566134E-4</v>
      </c>
      <c r="AK12" s="32">
        <f t="shared" si="3"/>
        <v>3.1565656565656563E-4</v>
      </c>
      <c r="AL12" s="32">
        <f t="shared" si="4"/>
        <v>3.9367598891408414E-3</v>
      </c>
      <c r="AM12" s="32">
        <f t="shared" si="5"/>
        <v>3.7295620002386924E-3</v>
      </c>
      <c r="AN12" s="32">
        <f t="shared" si="6"/>
        <v>3.5430839002267575E-3</v>
      </c>
      <c r="AO12" s="32">
        <f t="shared" si="7"/>
        <v>3.6153917349252629E-3</v>
      </c>
      <c r="AP12" s="32">
        <f t="shared" si="8"/>
        <v>3.6907123960695392E-3</v>
      </c>
    </row>
    <row r="13" spans="1:42" x14ac:dyDescent="0.25">
      <c r="A13" s="312"/>
      <c r="B13" s="27">
        <v>10000</v>
      </c>
      <c r="C13" s="31">
        <v>3.5416666666666666E-2</v>
      </c>
      <c r="D13" s="29">
        <f t="shared" ref="D13:D18" si="42">B13/(C13*24*60*60)</f>
        <v>3.2679738562091503</v>
      </c>
      <c r="E13" s="28">
        <f t="shared" si="40"/>
        <v>3.5416666666666665E-3</v>
      </c>
      <c r="F13" s="30">
        <f t="shared" si="41"/>
        <v>11.76470588235294</v>
      </c>
      <c r="G13" s="31">
        <f t="shared" ref="G13:G19" si="43">SUM(E13/$G$2)</f>
        <v>3.6139455782312922E-3</v>
      </c>
      <c r="H13" s="31">
        <f t="shared" ref="H13:H19" si="44">SUM(G13/$H$2)</f>
        <v>4.5174319727891146E-3</v>
      </c>
      <c r="I13" s="30">
        <f t="shared" si="14"/>
        <v>9.4117647058823533</v>
      </c>
      <c r="J13" s="32">
        <f t="shared" ref="J13:J19" si="45">SUM(G13/$J$2)</f>
        <v>4.2517006802721084E-3</v>
      </c>
      <c r="K13" s="33">
        <f t="shared" si="16"/>
        <v>9.9999999999999982</v>
      </c>
      <c r="L13" s="32">
        <f t="shared" ref="L13:L19" si="46">SUM(G13/$L$2)</f>
        <v>4.0154950869236575E-3</v>
      </c>
      <c r="M13" s="33">
        <f t="shared" si="18"/>
        <v>10.588235294117647</v>
      </c>
      <c r="N13" s="32">
        <f t="shared" si="19"/>
        <v>3.8041532402434655E-3</v>
      </c>
      <c r="O13" s="33">
        <f t="shared" si="20"/>
        <v>11.176470588235293</v>
      </c>
      <c r="P13" s="32">
        <f t="shared" si="21"/>
        <v>3.5416666666666665E-3</v>
      </c>
      <c r="Q13" s="33">
        <f t="shared" si="22"/>
        <v>11.76470588235294</v>
      </c>
      <c r="R13" s="46">
        <f t="shared" si="23"/>
        <v>8.2135126777983913E-3</v>
      </c>
      <c r="S13" s="43">
        <f t="shared" si="24"/>
        <v>2.8183006535947714</v>
      </c>
      <c r="T13" s="46">
        <f t="shared" si="25"/>
        <v>1.6427025355596784E-3</v>
      </c>
      <c r="U13" s="57">
        <f t="shared" si="26"/>
        <v>10.145882352941177</v>
      </c>
      <c r="V13" s="46">
        <f t="shared" si="27"/>
        <v>6.4247921390778529E-3</v>
      </c>
      <c r="W13" s="70">
        <f t="shared" si="28"/>
        <v>2.8823529411764706</v>
      </c>
      <c r="X13" s="46">
        <f t="shared" si="29"/>
        <v>1.6061980347694632E-3</v>
      </c>
      <c r="Y13" s="57">
        <f t="shared" si="30"/>
        <v>10.376470588235295</v>
      </c>
      <c r="Z13" s="46">
        <f t="shared" si="31"/>
        <v>4.5649838882921585E-3</v>
      </c>
      <c r="AA13" s="43">
        <f t="shared" si="32"/>
        <v>3.0424836601307192</v>
      </c>
      <c r="AB13" s="46">
        <f t="shared" si="33"/>
        <v>1.5216612960973861E-3</v>
      </c>
      <c r="AC13" s="73">
        <f t="shared" si="34"/>
        <v>10.952941176470588</v>
      </c>
      <c r="AD13" s="46">
        <f t="shared" si="0"/>
        <v>2.8911564625850338E-3</v>
      </c>
      <c r="AE13" s="43">
        <f t="shared" si="35"/>
        <v>3.202614379084967</v>
      </c>
      <c r="AF13" s="46">
        <f t="shared" si="36"/>
        <v>1.4455782312925169E-3</v>
      </c>
      <c r="AG13" s="73">
        <f t="shared" si="37"/>
        <v>11.52941176470588</v>
      </c>
      <c r="AH13" s="46">
        <f t="shared" si="38"/>
        <v>7.4561403508771919E-3</v>
      </c>
      <c r="AI13" s="32">
        <f t="shared" si="1"/>
        <v>1.0624999999999999E-3</v>
      </c>
      <c r="AJ13" s="32">
        <f t="shared" si="2"/>
        <v>6.7460317460317455E-4</v>
      </c>
      <c r="AK13" s="32">
        <f t="shared" si="3"/>
        <v>3.2196969696969693E-4</v>
      </c>
      <c r="AL13" s="32">
        <f t="shared" si="4"/>
        <v>4.0154950869236575E-3</v>
      </c>
      <c r="AM13" s="32">
        <f t="shared" si="5"/>
        <v>3.8041532402434655E-3</v>
      </c>
      <c r="AN13" s="32">
        <f t="shared" si="6"/>
        <v>3.6139455782312922E-3</v>
      </c>
      <c r="AO13" s="32">
        <f t="shared" si="7"/>
        <v>3.6876995696237674E-3</v>
      </c>
      <c r="AP13" s="32">
        <f t="shared" si="8"/>
        <v>3.7645266439909294E-3</v>
      </c>
    </row>
    <row r="14" spans="1:42" x14ac:dyDescent="0.25">
      <c r="A14" s="312"/>
      <c r="B14" s="27">
        <v>10000</v>
      </c>
      <c r="C14" s="31">
        <v>3.6111111111111101E-2</v>
      </c>
      <c r="D14" s="29">
        <f t="shared" si="42"/>
        <v>3.2051282051282062</v>
      </c>
      <c r="E14" s="28">
        <f t="shared" si="40"/>
        <v>3.6111111111111101E-3</v>
      </c>
      <c r="F14" s="30">
        <f t="shared" si="41"/>
        <v>11.538461538461542</v>
      </c>
      <c r="G14" s="31">
        <f t="shared" si="43"/>
        <v>3.6848072562358268E-3</v>
      </c>
      <c r="H14" s="31">
        <f t="shared" si="44"/>
        <v>4.6060090702947833E-3</v>
      </c>
      <c r="I14" s="30">
        <f t="shared" si="14"/>
        <v>9.2307692307692335</v>
      </c>
      <c r="J14" s="32">
        <f t="shared" si="45"/>
        <v>4.335067360277443E-3</v>
      </c>
      <c r="K14" s="33">
        <f t="shared" si="16"/>
        <v>9.8076923076923102</v>
      </c>
      <c r="L14" s="32">
        <f t="shared" si="46"/>
        <v>4.0942302847064745E-3</v>
      </c>
      <c r="M14" s="33">
        <f t="shared" si="18"/>
        <v>10.384615384615389</v>
      </c>
      <c r="N14" s="32">
        <f t="shared" si="19"/>
        <v>3.8787444802482391E-3</v>
      </c>
      <c r="O14" s="33">
        <f t="shared" si="20"/>
        <v>10.961538461538463</v>
      </c>
      <c r="P14" s="32">
        <f t="shared" si="21"/>
        <v>3.6111111111111101E-3</v>
      </c>
      <c r="Q14" s="33">
        <f t="shared" si="22"/>
        <v>11.538461538461542</v>
      </c>
      <c r="R14" s="46">
        <f t="shared" si="23"/>
        <v>8.3745619459905159E-3</v>
      </c>
      <c r="S14" s="43">
        <f t="shared" si="24"/>
        <v>2.7641025641025649</v>
      </c>
      <c r="T14" s="46">
        <f t="shared" si="25"/>
        <v>1.6749123891981034E-3</v>
      </c>
      <c r="U14" s="57">
        <f t="shared" si="26"/>
        <v>9.9507692307692341</v>
      </c>
      <c r="V14" s="46">
        <f t="shared" si="27"/>
        <v>6.5507684555303593E-3</v>
      </c>
      <c r="W14" s="70">
        <f t="shared" si="28"/>
        <v>2.8269230769230771</v>
      </c>
      <c r="X14" s="46">
        <f t="shared" si="29"/>
        <v>1.6376921138825898E-3</v>
      </c>
      <c r="Y14" s="57">
        <f t="shared" si="30"/>
        <v>10.176923076923078</v>
      </c>
      <c r="Z14" s="46">
        <f t="shared" si="31"/>
        <v>4.6544933762978861E-3</v>
      </c>
      <c r="AA14" s="43">
        <f t="shared" si="32"/>
        <v>2.9839743589743599</v>
      </c>
      <c r="AB14" s="46">
        <f t="shared" si="33"/>
        <v>1.5514977920992954E-3</v>
      </c>
      <c r="AC14" s="73">
        <f t="shared" si="34"/>
        <v>10.742307692307696</v>
      </c>
      <c r="AD14" s="46">
        <f t="shared" si="0"/>
        <v>2.9478458049886618E-3</v>
      </c>
      <c r="AE14" s="43">
        <f t="shared" si="35"/>
        <v>3.1410256410256414</v>
      </c>
      <c r="AF14" s="46">
        <f t="shared" si="36"/>
        <v>1.4739229024943309E-3</v>
      </c>
      <c r="AG14" s="73">
        <f t="shared" si="37"/>
        <v>11.307692307692308</v>
      </c>
      <c r="AH14" s="46">
        <f t="shared" si="38"/>
        <v>7.6023391812865479E-3</v>
      </c>
      <c r="AI14" s="32">
        <f t="shared" si="1"/>
        <v>1.0833333333333331E-3</v>
      </c>
      <c r="AJ14" s="32">
        <f t="shared" si="2"/>
        <v>6.8783068783068765E-4</v>
      </c>
      <c r="AK14" s="32">
        <f t="shared" si="3"/>
        <v>3.2828282828282817E-4</v>
      </c>
      <c r="AL14" s="32">
        <f t="shared" si="4"/>
        <v>4.0942302847064745E-3</v>
      </c>
      <c r="AM14" s="32">
        <f t="shared" si="5"/>
        <v>3.8787444802482391E-3</v>
      </c>
      <c r="AN14" s="32">
        <f t="shared" si="6"/>
        <v>3.6848072562358268E-3</v>
      </c>
      <c r="AO14" s="32">
        <f t="shared" si="7"/>
        <v>3.7600074043222724E-3</v>
      </c>
      <c r="AP14" s="32">
        <f t="shared" si="8"/>
        <v>3.8383408919123196E-3</v>
      </c>
    </row>
    <row r="15" spans="1:42" x14ac:dyDescent="0.25">
      <c r="A15" s="312"/>
      <c r="B15" s="27">
        <v>10000</v>
      </c>
      <c r="C15" s="31">
        <v>3.6805555555555598E-2</v>
      </c>
      <c r="D15" s="29">
        <f t="shared" si="42"/>
        <v>3.1446540880503107</v>
      </c>
      <c r="E15" s="28">
        <f t="shared" si="40"/>
        <v>3.6805555555555597E-3</v>
      </c>
      <c r="F15" s="30">
        <f t="shared" si="41"/>
        <v>11.320754716981119</v>
      </c>
      <c r="G15" s="31">
        <f t="shared" si="43"/>
        <v>3.7556689342403671E-3</v>
      </c>
      <c r="H15" s="31">
        <f t="shared" si="44"/>
        <v>4.694586167800459E-3</v>
      </c>
      <c r="I15" s="30">
        <f t="shared" si="14"/>
        <v>9.0566037735848948</v>
      </c>
      <c r="J15" s="32">
        <f t="shared" si="45"/>
        <v>4.4184340402827847E-3</v>
      </c>
      <c r="K15" s="33">
        <f t="shared" si="16"/>
        <v>9.6226415094339508</v>
      </c>
      <c r="L15" s="32">
        <f t="shared" si="46"/>
        <v>4.1729654824892966E-3</v>
      </c>
      <c r="M15" s="33">
        <f t="shared" si="18"/>
        <v>10.188679245283007</v>
      </c>
      <c r="N15" s="32">
        <f t="shared" si="19"/>
        <v>3.9533357202530183E-3</v>
      </c>
      <c r="O15" s="33">
        <f t="shared" si="20"/>
        <v>10.754716981132063</v>
      </c>
      <c r="P15" s="32">
        <f t="shared" si="21"/>
        <v>3.6805555555555597E-3</v>
      </c>
      <c r="Q15" s="33">
        <f t="shared" si="22"/>
        <v>11.320754716981119</v>
      </c>
      <c r="R15" s="46">
        <f t="shared" si="23"/>
        <v>8.5356112141826528E-3</v>
      </c>
      <c r="S15" s="43">
        <f t="shared" si="24"/>
        <v>2.7119496855345879</v>
      </c>
      <c r="T15" s="46">
        <f t="shared" si="25"/>
        <v>1.7071222428365303E-3</v>
      </c>
      <c r="U15" s="57">
        <f t="shared" si="26"/>
        <v>9.7630188679245169</v>
      </c>
      <c r="V15" s="46">
        <f t="shared" si="27"/>
        <v>6.6767447719828744E-3</v>
      </c>
      <c r="W15" s="70">
        <f t="shared" si="28"/>
        <v>2.7735849056603743</v>
      </c>
      <c r="X15" s="46">
        <f t="shared" si="29"/>
        <v>1.6691861929957186E-3</v>
      </c>
      <c r="Y15" s="57">
        <f t="shared" si="30"/>
        <v>9.9849056603773487</v>
      </c>
      <c r="Z15" s="46">
        <f t="shared" si="31"/>
        <v>4.7440028643036215E-3</v>
      </c>
      <c r="AA15" s="43">
        <f t="shared" si="32"/>
        <v>2.9276729559748396</v>
      </c>
      <c r="AB15" s="46">
        <f t="shared" si="33"/>
        <v>1.5813342881012072E-3</v>
      </c>
      <c r="AC15" s="73">
        <f t="shared" si="34"/>
        <v>10.539622641509423</v>
      </c>
      <c r="AD15" s="46">
        <f t="shared" si="0"/>
        <v>3.0045351473922937E-3</v>
      </c>
      <c r="AE15" s="43">
        <f t="shared" si="35"/>
        <v>3.0817610062893053</v>
      </c>
      <c r="AF15" s="46">
        <f t="shared" si="36"/>
        <v>1.5022675736961469E-3</v>
      </c>
      <c r="AG15" s="73">
        <f t="shared" si="37"/>
        <v>11.094339622641499</v>
      </c>
      <c r="AH15" s="46">
        <f t="shared" si="38"/>
        <v>7.7485380116959152E-3</v>
      </c>
      <c r="AI15" s="32">
        <f t="shared" si="1"/>
        <v>1.104166666666668E-3</v>
      </c>
      <c r="AJ15" s="32">
        <f t="shared" si="2"/>
        <v>7.0105820105820183E-4</v>
      </c>
      <c r="AK15" s="32">
        <f t="shared" si="3"/>
        <v>3.3459595959595996E-4</v>
      </c>
      <c r="AL15" s="32">
        <f t="shared" si="4"/>
        <v>4.1729654824892966E-3</v>
      </c>
      <c r="AM15" s="32">
        <f t="shared" si="5"/>
        <v>3.9533357202530183E-3</v>
      </c>
      <c r="AN15" s="32">
        <f t="shared" si="6"/>
        <v>3.7556689342403671E-3</v>
      </c>
      <c r="AO15" s="32">
        <f t="shared" si="7"/>
        <v>3.832315239020783E-3</v>
      </c>
      <c r="AP15" s="32">
        <f t="shared" si="8"/>
        <v>3.9121551398337163E-3</v>
      </c>
    </row>
    <row r="16" spans="1:42" x14ac:dyDescent="0.25">
      <c r="A16" s="312"/>
      <c r="B16" s="27">
        <v>10000</v>
      </c>
      <c r="C16" s="31">
        <v>3.7499999999999999E-2</v>
      </c>
      <c r="D16" s="29">
        <f t="shared" si="42"/>
        <v>3.0864197530864201</v>
      </c>
      <c r="E16" s="28">
        <f t="shared" si="40"/>
        <v>3.7499999999999999E-3</v>
      </c>
      <c r="F16" s="30">
        <f t="shared" si="41"/>
        <v>11.111111111111112</v>
      </c>
      <c r="G16" s="31">
        <f t="shared" si="43"/>
        <v>3.8265306122448979E-3</v>
      </c>
      <c r="H16" s="31">
        <f t="shared" si="44"/>
        <v>4.7831632653061217E-3</v>
      </c>
      <c r="I16" s="30">
        <f t="shared" si="14"/>
        <v>8.8888888888888911</v>
      </c>
      <c r="J16" s="32">
        <f t="shared" si="45"/>
        <v>4.501800720288115E-3</v>
      </c>
      <c r="K16" s="33">
        <f t="shared" si="16"/>
        <v>9.4444444444444446</v>
      </c>
      <c r="L16" s="32">
        <f t="shared" si="46"/>
        <v>4.2517006802721084E-3</v>
      </c>
      <c r="M16" s="33">
        <f t="shared" si="18"/>
        <v>10.000000000000002</v>
      </c>
      <c r="N16" s="32">
        <f t="shared" si="19"/>
        <v>4.0279269602577876E-3</v>
      </c>
      <c r="O16" s="33">
        <f t="shared" si="20"/>
        <v>10.555555555555557</v>
      </c>
      <c r="P16" s="32">
        <f t="shared" si="21"/>
        <v>3.7499999999999999E-3</v>
      </c>
      <c r="Q16" s="33">
        <f t="shared" si="22"/>
        <v>11.111111111111112</v>
      </c>
      <c r="R16" s="46">
        <f t="shared" si="23"/>
        <v>8.696660482374767E-3</v>
      </c>
      <c r="S16" s="43">
        <f t="shared" si="24"/>
        <v>2.6617283950617292</v>
      </c>
      <c r="T16" s="46">
        <f t="shared" si="25"/>
        <v>1.7393320964749534E-3</v>
      </c>
      <c r="U16" s="57">
        <f t="shared" si="26"/>
        <v>9.5822222222222244</v>
      </c>
      <c r="V16" s="46">
        <f t="shared" si="27"/>
        <v>6.8027210884353748E-3</v>
      </c>
      <c r="W16" s="70">
        <f t="shared" si="28"/>
        <v>2.7222222222222219</v>
      </c>
      <c r="X16" s="46">
        <f t="shared" si="29"/>
        <v>1.7006802721088439E-3</v>
      </c>
      <c r="Y16" s="57">
        <f t="shared" si="30"/>
        <v>9.7999999999999989</v>
      </c>
      <c r="Z16" s="46">
        <f t="shared" si="31"/>
        <v>4.8335123523093448E-3</v>
      </c>
      <c r="AA16" s="43">
        <f t="shared" si="32"/>
        <v>2.8734567901234569</v>
      </c>
      <c r="AB16" s="46">
        <f t="shared" si="33"/>
        <v>1.611170784103115E-3</v>
      </c>
      <c r="AC16" s="73">
        <f t="shared" si="34"/>
        <v>10.344444444444445</v>
      </c>
      <c r="AD16" s="46">
        <f t="shared" si="0"/>
        <v>3.0612244897959182E-3</v>
      </c>
      <c r="AE16" s="43">
        <f t="shared" si="35"/>
        <v>3.0246913580246915</v>
      </c>
      <c r="AF16" s="46">
        <f t="shared" si="36"/>
        <v>1.5306122448979591E-3</v>
      </c>
      <c r="AG16" s="73">
        <f t="shared" si="37"/>
        <v>10.888888888888889</v>
      </c>
      <c r="AH16" s="46">
        <f t="shared" si="38"/>
        <v>7.8947368421052634E-3</v>
      </c>
      <c r="AI16" s="32">
        <f t="shared" si="1"/>
        <v>1.1249999999999999E-3</v>
      </c>
      <c r="AJ16" s="32">
        <f t="shared" si="2"/>
        <v>7.1428571428571418E-4</v>
      </c>
      <c r="AK16" s="32">
        <f t="shared" si="3"/>
        <v>3.4090909090909083E-4</v>
      </c>
      <c r="AL16" s="32">
        <f t="shared" si="4"/>
        <v>4.2517006802721084E-3</v>
      </c>
      <c r="AM16" s="32">
        <f t="shared" si="5"/>
        <v>4.0279269602577876E-3</v>
      </c>
      <c r="AN16" s="32">
        <f t="shared" si="6"/>
        <v>3.8265306122448979E-3</v>
      </c>
      <c r="AO16" s="32">
        <f t="shared" si="7"/>
        <v>3.9046230737192836E-3</v>
      </c>
      <c r="AP16" s="32">
        <f t="shared" si="8"/>
        <v>3.9859693877551021E-3</v>
      </c>
    </row>
    <row r="17" spans="1:42" hidden="1" x14ac:dyDescent="0.25">
      <c r="A17" s="312"/>
      <c r="B17" s="27">
        <v>10000</v>
      </c>
      <c r="C17" s="28">
        <v>3.8194444444444441E-2</v>
      </c>
      <c r="D17" s="29">
        <f t="shared" si="42"/>
        <v>3.0303030303030307</v>
      </c>
      <c r="E17" s="28">
        <f t="shared" si="40"/>
        <v>3.8194444444444439E-3</v>
      </c>
      <c r="F17" s="30">
        <f t="shared" si="41"/>
        <v>10.90909090909091</v>
      </c>
      <c r="G17" s="31">
        <f t="shared" si="43"/>
        <v>3.8973922902494325E-3</v>
      </c>
      <c r="H17" s="31">
        <f t="shared" si="44"/>
        <v>4.8717403628117904E-3</v>
      </c>
      <c r="I17" s="30">
        <f t="shared" si="14"/>
        <v>8.7272727272727284</v>
      </c>
      <c r="J17" s="32">
        <f t="shared" si="45"/>
        <v>4.5851674002934505E-3</v>
      </c>
      <c r="K17" s="33">
        <f t="shared" si="16"/>
        <v>9.2727272727272734</v>
      </c>
      <c r="L17" s="32">
        <f t="shared" si="46"/>
        <v>4.3304358780549253E-3</v>
      </c>
      <c r="M17" s="33">
        <f t="shared" si="18"/>
        <v>9.8181818181818201</v>
      </c>
      <c r="N17" s="32">
        <f t="shared" si="19"/>
        <v>4.1025182002625603E-3</v>
      </c>
      <c r="O17" s="33">
        <f t="shared" si="20"/>
        <v>10.363636363636363</v>
      </c>
      <c r="P17" s="32">
        <f t="shared" si="21"/>
        <v>3.8194444444444439E-3</v>
      </c>
      <c r="Q17" s="33">
        <f t="shared" si="22"/>
        <v>10.90909090909091</v>
      </c>
      <c r="R17" s="46">
        <f t="shared" si="23"/>
        <v>8.8577097505668917E-3</v>
      </c>
      <c r="S17" s="43">
        <f t="shared" si="24"/>
        <v>2.6133333333333342</v>
      </c>
      <c r="T17" s="46">
        <f t="shared" si="25"/>
        <v>1.7715419501133783E-3</v>
      </c>
      <c r="U17" s="57">
        <f t="shared" si="26"/>
        <v>9.408000000000003</v>
      </c>
      <c r="V17" s="46">
        <f t="shared" si="27"/>
        <v>6.9286974048878803E-3</v>
      </c>
      <c r="W17" s="70">
        <f t="shared" si="28"/>
        <v>2.6727272727272733</v>
      </c>
      <c r="X17" s="46">
        <f t="shared" si="29"/>
        <v>1.7321743512219701E-3</v>
      </c>
      <c r="Y17" s="57">
        <f t="shared" si="30"/>
        <v>9.6218181818181829</v>
      </c>
      <c r="Z17" s="46">
        <f t="shared" si="31"/>
        <v>4.9230218403150724E-3</v>
      </c>
      <c r="AA17" s="43">
        <f t="shared" si="32"/>
        <v>2.8212121212121222</v>
      </c>
      <c r="AB17" s="46">
        <f t="shared" si="33"/>
        <v>1.6410072801050239E-3</v>
      </c>
      <c r="AC17" s="73">
        <f t="shared" si="34"/>
        <v>10.15636363636364</v>
      </c>
      <c r="AD17" s="46">
        <f t="shared" si="0"/>
        <v>3.1179138321995462E-3</v>
      </c>
      <c r="AE17" s="43">
        <f t="shared" si="35"/>
        <v>2.9696969696969702</v>
      </c>
      <c r="AF17" s="46">
        <f t="shared" si="36"/>
        <v>1.5589569160997731E-3</v>
      </c>
      <c r="AG17" s="73">
        <f t="shared" si="37"/>
        <v>10.690909090909091</v>
      </c>
      <c r="AH17" s="46">
        <f t="shared" si="38"/>
        <v>8.0409356725146194E-3</v>
      </c>
      <c r="AI17" s="32">
        <f t="shared" si="1"/>
        <v>1.1458333333333333E-3</v>
      </c>
      <c r="AJ17" s="32">
        <f t="shared" si="2"/>
        <v>7.2751322751322739E-4</v>
      </c>
      <c r="AK17" s="32">
        <f t="shared" si="3"/>
        <v>3.4722222222222218E-4</v>
      </c>
      <c r="AL17" s="32">
        <f t="shared" si="4"/>
        <v>4.3304358780549253E-3</v>
      </c>
      <c r="AM17" s="32">
        <f t="shared" si="5"/>
        <v>4.1025182002625603E-3</v>
      </c>
      <c r="AN17" s="32">
        <f t="shared" si="6"/>
        <v>3.8973922902494325E-3</v>
      </c>
      <c r="AO17" s="32">
        <f t="shared" si="7"/>
        <v>3.9769309084177881E-3</v>
      </c>
      <c r="AP17" s="32">
        <f t="shared" si="8"/>
        <v>4.0597836356764923E-3</v>
      </c>
    </row>
    <row r="18" spans="1:42" hidden="1" x14ac:dyDescent="0.25">
      <c r="A18" s="312"/>
      <c r="B18" s="27">
        <v>10000</v>
      </c>
      <c r="C18" s="28">
        <v>3.7499999999999999E-2</v>
      </c>
      <c r="D18" s="29">
        <f t="shared" si="42"/>
        <v>3.0864197530864201</v>
      </c>
      <c r="E18" s="28">
        <f t="shared" si="40"/>
        <v>3.7499999999999999E-3</v>
      </c>
      <c r="F18" s="30">
        <f t="shared" si="41"/>
        <v>11.111111111111112</v>
      </c>
      <c r="G18" s="31">
        <f t="shared" si="43"/>
        <v>3.8265306122448979E-3</v>
      </c>
      <c r="H18" s="31">
        <f t="shared" si="44"/>
        <v>4.7831632653061217E-3</v>
      </c>
      <c r="I18" s="30">
        <f t="shared" si="14"/>
        <v>8.8888888888888911</v>
      </c>
      <c r="J18" s="32">
        <f t="shared" si="45"/>
        <v>4.501800720288115E-3</v>
      </c>
      <c r="K18" s="33">
        <f t="shared" si="16"/>
        <v>9.4444444444444446</v>
      </c>
      <c r="L18" s="32">
        <f t="shared" si="46"/>
        <v>4.2517006802721084E-3</v>
      </c>
      <c r="M18" s="33">
        <f t="shared" si="18"/>
        <v>10.000000000000002</v>
      </c>
      <c r="N18" s="32">
        <f t="shared" si="19"/>
        <v>4.0279269602577876E-3</v>
      </c>
      <c r="O18" s="33">
        <f t="shared" si="20"/>
        <v>10.555555555555557</v>
      </c>
      <c r="P18" s="32">
        <f t="shared" si="21"/>
        <v>3.7499999999999999E-3</v>
      </c>
      <c r="Q18" s="33">
        <f t="shared" si="22"/>
        <v>11.111111111111112</v>
      </c>
      <c r="R18" s="46">
        <f t="shared" si="23"/>
        <v>8.696660482374767E-3</v>
      </c>
      <c r="S18" s="43">
        <f t="shared" si="24"/>
        <v>2.6617283950617292</v>
      </c>
      <c r="T18" s="46">
        <f t="shared" si="25"/>
        <v>1.7393320964749534E-3</v>
      </c>
      <c r="U18" s="57">
        <f t="shared" si="26"/>
        <v>9.5822222222222244</v>
      </c>
      <c r="V18" s="46">
        <f t="shared" si="27"/>
        <v>6.8027210884353748E-3</v>
      </c>
      <c r="W18" s="70">
        <f t="shared" si="28"/>
        <v>2.7222222222222219</v>
      </c>
      <c r="X18" s="46">
        <f t="shared" si="29"/>
        <v>1.7006802721088439E-3</v>
      </c>
      <c r="Y18" s="57">
        <f t="shared" si="30"/>
        <v>9.7999999999999989</v>
      </c>
      <c r="Z18" s="46">
        <f t="shared" si="31"/>
        <v>4.8335123523093448E-3</v>
      </c>
      <c r="AA18" s="43">
        <f t="shared" si="32"/>
        <v>2.8734567901234569</v>
      </c>
      <c r="AB18" s="46">
        <f t="shared" si="33"/>
        <v>1.611170784103115E-3</v>
      </c>
      <c r="AC18" s="73">
        <f t="shared" si="34"/>
        <v>10.344444444444445</v>
      </c>
      <c r="AD18" s="46">
        <f t="shared" si="0"/>
        <v>3.0612244897959182E-3</v>
      </c>
      <c r="AE18" s="43">
        <f t="shared" si="35"/>
        <v>3.0246913580246915</v>
      </c>
      <c r="AF18" s="46">
        <f t="shared" si="36"/>
        <v>1.5306122448979591E-3</v>
      </c>
      <c r="AG18" s="73">
        <f t="shared" si="37"/>
        <v>10.888888888888889</v>
      </c>
      <c r="AH18" s="46">
        <f t="shared" si="38"/>
        <v>7.8947368421052634E-3</v>
      </c>
      <c r="AI18" s="32">
        <f t="shared" si="1"/>
        <v>1.1249999999999999E-3</v>
      </c>
      <c r="AJ18" s="32">
        <f t="shared" si="2"/>
        <v>7.1428571428571418E-4</v>
      </c>
      <c r="AK18" s="32">
        <f t="shared" si="3"/>
        <v>3.4090909090909083E-4</v>
      </c>
      <c r="AL18" s="32">
        <f t="shared" si="4"/>
        <v>4.2517006802721084E-3</v>
      </c>
      <c r="AM18" s="32">
        <f t="shared" si="5"/>
        <v>4.0279269602577876E-3</v>
      </c>
      <c r="AN18" s="32">
        <f t="shared" si="6"/>
        <v>3.8265306122448979E-3</v>
      </c>
      <c r="AO18" s="32">
        <f t="shared" si="7"/>
        <v>3.9046230737192836E-3</v>
      </c>
      <c r="AP18" s="32">
        <f t="shared" si="8"/>
        <v>3.9859693877551021E-3</v>
      </c>
    </row>
    <row r="19" spans="1:42" x14ac:dyDescent="0.25">
      <c r="A19" s="62" t="s">
        <v>17</v>
      </c>
      <c r="B19" s="62"/>
      <c r="C19" s="34">
        <f>AVERAGE(C12:C18)</f>
        <v>3.6607142857142859E-2</v>
      </c>
      <c r="D19" s="35">
        <f>AVERAGE(D12:D18)</f>
        <v>3.1648902884566961</v>
      </c>
      <c r="E19" s="34">
        <f>AVERAGE(E12:E18)</f>
        <v>3.6607142857142867E-3</v>
      </c>
      <c r="F19" s="36">
        <f>AVERAGE(F12:F18)</f>
        <v>11.393605038444106</v>
      </c>
      <c r="G19" s="37">
        <f t="shared" si="43"/>
        <v>3.7354227405247825E-3</v>
      </c>
      <c r="H19" s="37">
        <f t="shared" si="44"/>
        <v>4.6692784256559781E-3</v>
      </c>
      <c r="I19" s="36">
        <f t="shared" si="14"/>
        <v>9.1148840307552845</v>
      </c>
      <c r="J19" s="37">
        <f t="shared" si="45"/>
        <v>4.3946149888526853E-3</v>
      </c>
      <c r="K19" s="36">
        <f t="shared" si="16"/>
        <v>9.6845642826774903</v>
      </c>
      <c r="L19" s="37">
        <f t="shared" si="46"/>
        <v>4.1504697116942031E-3</v>
      </c>
      <c r="M19" s="36">
        <f t="shared" si="18"/>
        <v>10.254244534599696</v>
      </c>
      <c r="N19" s="37">
        <f t="shared" si="19"/>
        <v>3.9320239373945081E-3</v>
      </c>
      <c r="O19" s="36">
        <f t="shared" si="20"/>
        <v>10.8239247865219</v>
      </c>
      <c r="P19" s="37">
        <f t="shared" si="21"/>
        <v>3.6607142857142867E-3</v>
      </c>
      <c r="Q19" s="36">
        <f t="shared" si="22"/>
        <v>11.393605038444106</v>
      </c>
      <c r="R19" s="37">
        <f t="shared" si="23"/>
        <v>8.4895971375563237E-3</v>
      </c>
      <c r="S19" s="35">
        <f t="shared" si="24"/>
        <v>2.7266485998193306</v>
      </c>
      <c r="T19" s="37">
        <f t="shared" si="25"/>
        <v>1.6979194275112647E-3</v>
      </c>
      <c r="U19" s="52">
        <f t="shared" si="26"/>
        <v>9.8159349593495904</v>
      </c>
      <c r="V19" s="37">
        <f t="shared" si="27"/>
        <v>6.6407515387107248E-3</v>
      </c>
      <c r="W19" s="71">
        <f t="shared" si="28"/>
        <v>2.7886178861788609</v>
      </c>
      <c r="X19" s="37">
        <f t="shared" si="29"/>
        <v>1.6601878846776812E-3</v>
      </c>
      <c r="Y19" s="52">
        <f t="shared" si="30"/>
        <v>10.039024390243899</v>
      </c>
      <c r="Z19" s="37">
        <f t="shared" si="31"/>
        <v>4.7184287248734098E-3</v>
      </c>
      <c r="AA19" s="35">
        <f t="shared" si="32"/>
        <v>2.9435411020776865</v>
      </c>
      <c r="AB19" s="37">
        <f t="shared" si="33"/>
        <v>1.572809574957803E-3</v>
      </c>
      <c r="AC19" s="36">
        <f t="shared" si="34"/>
        <v>10.59674796747967</v>
      </c>
      <c r="AD19" s="37">
        <f t="shared" si="0"/>
        <v>2.9883381924198258E-3</v>
      </c>
      <c r="AE19" s="35">
        <f t="shared" si="35"/>
        <v>3.0984643179765126</v>
      </c>
      <c r="AF19" s="37">
        <f t="shared" si="36"/>
        <v>1.4941690962099129E-3</v>
      </c>
      <c r="AG19" s="36">
        <f t="shared" si="37"/>
        <v>11.154471544715445</v>
      </c>
      <c r="AH19" s="37">
        <f t="shared" si="38"/>
        <v>7.7067669172932356E-3</v>
      </c>
      <c r="AI19" s="37">
        <f t="shared" si="1"/>
        <v>1.0982142857142861E-3</v>
      </c>
      <c r="AJ19" s="37">
        <f t="shared" si="2"/>
        <v>6.9727891156462593E-4</v>
      </c>
      <c r="AK19" s="37">
        <f t="shared" si="3"/>
        <v>3.3279220779220786E-4</v>
      </c>
      <c r="AL19" s="37">
        <f t="shared" si="4"/>
        <v>4.1504697116942031E-3</v>
      </c>
      <c r="AM19" s="37">
        <f t="shared" si="5"/>
        <v>3.9320239373945081E-3</v>
      </c>
      <c r="AN19" s="37">
        <f t="shared" si="6"/>
        <v>3.7354227405247825E-3</v>
      </c>
      <c r="AO19" s="37">
        <f t="shared" si="7"/>
        <v>3.8116558576783495E-3</v>
      </c>
      <c r="AP19" s="37">
        <f t="shared" si="8"/>
        <v>3.8910653547133151E-3</v>
      </c>
    </row>
    <row r="20" spans="1:42" x14ac:dyDescent="0.25">
      <c r="A20" s="313" t="s">
        <v>20</v>
      </c>
      <c r="B20" s="11">
        <v>10000</v>
      </c>
      <c r="C20" s="12">
        <v>3.8194444444444441E-2</v>
      </c>
      <c r="D20" s="13">
        <f>B20/(C20*24*60*60)</f>
        <v>3.0303030303030307</v>
      </c>
      <c r="E20" s="12">
        <f t="shared" ref="E20:E26" si="47">C20/(B20/1000)</f>
        <v>3.8194444444444439E-3</v>
      </c>
      <c r="F20" s="20">
        <f t="shared" ref="F20:F26" si="48">SUM(D20*3600)/1000</f>
        <v>10.90909090909091</v>
      </c>
      <c r="G20" s="14">
        <f>SUM(E20/$G$2)</f>
        <v>3.8973922902494325E-3</v>
      </c>
      <c r="H20" s="14">
        <f>SUM(G20/$H$2)</f>
        <v>4.8717403628117904E-3</v>
      </c>
      <c r="I20" s="20">
        <f t="shared" si="14"/>
        <v>8.7272727272727284</v>
      </c>
      <c r="J20" s="15">
        <f>SUM(G20/$J$2)</f>
        <v>4.5851674002934505E-3</v>
      </c>
      <c r="K20" s="21">
        <f t="shared" si="16"/>
        <v>9.2727272727272734</v>
      </c>
      <c r="L20" s="15">
        <f>SUM(G20/$L$2)</f>
        <v>4.3304358780549253E-3</v>
      </c>
      <c r="M20" s="21">
        <f t="shared" si="18"/>
        <v>9.8181818181818201</v>
      </c>
      <c r="N20" s="15">
        <f t="shared" si="19"/>
        <v>4.1025182002625603E-3</v>
      </c>
      <c r="O20" s="21">
        <f t="shared" si="20"/>
        <v>10.363636363636363</v>
      </c>
      <c r="P20" s="15">
        <f t="shared" si="21"/>
        <v>3.8194444444444439E-3</v>
      </c>
      <c r="Q20" s="21">
        <f t="shared" si="22"/>
        <v>10.90909090909091</v>
      </c>
      <c r="R20" s="47">
        <f t="shared" si="23"/>
        <v>8.8577097505668917E-3</v>
      </c>
      <c r="S20" s="44">
        <f t="shared" si="24"/>
        <v>2.6133333333333342</v>
      </c>
      <c r="T20" s="47">
        <f t="shared" si="25"/>
        <v>1.7715419501133783E-3</v>
      </c>
      <c r="U20" s="58">
        <f t="shared" si="26"/>
        <v>9.408000000000003</v>
      </c>
      <c r="V20" s="47">
        <f t="shared" si="27"/>
        <v>6.9286974048878803E-3</v>
      </c>
      <c r="W20" s="59">
        <f t="shared" si="28"/>
        <v>2.6727272727272733</v>
      </c>
      <c r="X20" s="47">
        <f t="shared" si="29"/>
        <v>1.7321743512219701E-3</v>
      </c>
      <c r="Y20" s="58">
        <f t="shared" si="30"/>
        <v>9.6218181818181829</v>
      </c>
      <c r="Z20" s="47">
        <f t="shared" si="31"/>
        <v>4.9230218403150724E-3</v>
      </c>
      <c r="AA20" s="44">
        <f t="shared" si="32"/>
        <v>2.8212121212121222</v>
      </c>
      <c r="AB20" s="47">
        <f t="shared" si="33"/>
        <v>1.6410072801050239E-3</v>
      </c>
      <c r="AC20" s="74">
        <f t="shared" si="34"/>
        <v>10.15636363636364</v>
      </c>
      <c r="AD20" s="47">
        <f t="shared" si="0"/>
        <v>3.1179138321995462E-3</v>
      </c>
      <c r="AE20" s="44">
        <f t="shared" si="35"/>
        <v>2.9696969696969702</v>
      </c>
      <c r="AF20" s="47">
        <f t="shared" si="36"/>
        <v>1.5589569160997731E-3</v>
      </c>
      <c r="AG20" s="74">
        <f t="shared" si="37"/>
        <v>10.690909090909091</v>
      </c>
      <c r="AH20" s="47">
        <f t="shared" si="38"/>
        <v>8.0409356725146194E-3</v>
      </c>
      <c r="AI20" s="15">
        <f t="shared" si="1"/>
        <v>1.1458333333333333E-3</v>
      </c>
      <c r="AJ20" s="15">
        <f t="shared" si="2"/>
        <v>7.2751322751322739E-4</v>
      </c>
      <c r="AK20" s="15">
        <f t="shared" si="3"/>
        <v>3.4722222222222218E-4</v>
      </c>
      <c r="AL20" s="15">
        <f t="shared" si="4"/>
        <v>4.3304358780549253E-3</v>
      </c>
      <c r="AM20" s="15">
        <f t="shared" si="5"/>
        <v>4.1025182002625603E-3</v>
      </c>
      <c r="AN20" s="15">
        <f t="shared" si="6"/>
        <v>3.8973922902494325E-3</v>
      </c>
      <c r="AO20" s="15">
        <f t="shared" si="7"/>
        <v>3.9769309084177881E-3</v>
      </c>
      <c r="AP20" s="15">
        <f t="shared" si="8"/>
        <v>4.0597836356764923E-3</v>
      </c>
    </row>
    <row r="21" spans="1:42" x14ac:dyDescent="0.25">
      <c r="A21" s="314"/>
      <c r="B21" s="11">
        <v>10000</v>
      </c>
      <c r="C21" s="12">
        <v>3.888888888888889E-2</v>
      </c>
      <c r="D21" s="13">
        <f t="shared" ref="D21:D26" si="49">B21/(C21*24*60*60)</f>
        <v>2.9761904761904763</v>
      </c>
      <c r="E21" s="12">
        <f t="shared" si="47"/>
        <v>3.8888888888888888E-3</v>
      </c>
      <c r="F21" s="20">
        <f t="shared" si="48"/>
        <v>10.714285714285714</v>
      </c>
      <c r="G21" s="14">
        <f t="shared" ref="G21:G26" si="50">SUM(E21/$G$2)</f>
        <v>3.968253968253968E-3</v>
      </c>
      <c r="H21" s="14">
        <f t="shared" ref="H21:H26" si="51">SUM(G21/$H$2)</f>
        <v>4.96031746031746E-3</v>
      </c>
      <c r="I21" s="20">
        <f t="shared" si="14"/>
        <v>8.5714285714285712</v>
      </c>
      <c r="J21" s="15">
        <f t="shared" ref="J21:J26" si="52">SUM(G21/$J$2)</f>
        <v>4.6685340802987861E-3</v>
      </c>
      <c r="K21" s="21">
        <f t="shared" si="16"/>
        <v>9.1071428571428559</v>
      </c>
      <c r="L21" s="15">
        <f t="shared" ref="L21:L26" si="53">SUM(G21/$L$2)</f>
        <v>4.4091710758377423E-3</v>
      </c>
      <c r="M21" s="21">
        <f t="shared" si="18"/>
        <v>9.6428571428571423</v>
      </c>
      <c r="N21" s="15">
        <f t="shared" si="19"/>
        <v>4.1771094402673348E-3</v>
      </c>
      <c r="O21" s="21">
        <f t="shared" si="20"/>
        <v>10.178571428571427</v>
      </c>
      <c r="P21" s="15">
        <f t="shared" si="21"/>
        <v>3.8888888888888888E-3</v>
      </c>
      <c r="Q21" s="21">
        <f t="shared" si="22"/>
        <v>10.714285714285714</v>
      </c>
      <c r="R21" s="47">
        <f t="shared" si="23"/>
        <v>9.0187590187590181E-3</v>
      </c>
      <c r="S21" s="44">
        <f t="shared" si="24"/>
        <v>2.5666666666666664</v>
      </c>
      <c r="T21" s="47">
        <f t="shared" si="25"/>
        <v>1.8037518037518038E-3</v>
      </c>
      <c r="U21" s="58">
        <f t="shared" si="26"/>
        <v>9.24</v>
      </c>
      <c r="V21" s="47">
        <f t="shared" si="27"/>
        <v>7.0546737213403876E-3</v>
      </c>
      <c r="W21" s="59">
        <f t="shared" si="28"/>
        <v>2.625</v>
      </c>
      <c r="X21" s="47">
        <f t="shared" si="29"/>
        <v>1.7636684303350969E-3</v>
      </c>
      <c r="Y21" s="58">
        <f t="shared" si="30"/>
        <v>9.4499999999999993</v>
      </c>
      <c r="Z21" s="47">
        <f t="shared" si="31"/>
        <v>5.0125313283208017E-3</v>
      </c>
      <c r="AA21" s="44">
        <f t="shared" si="32"/>
        <v>2.7708333333333335</v>
      </c>
      <c r="AB21" s="47">
        <f t="shared" si="33"/>
        <v>1.6708437761069341E-3</v>
      </c>
      <c r="AC21" s="74">
        <f t="shared" si="34"/>
        <v>9.9749999999999996</v>
      </c>
      <c r="AD21" s="47">
        <f t="shared" si="0"/>
        <v>3.1746031746031746E-3</v>
      </c>
      <c r="AE21" s="44">
        <f t="shared" si="35"/>
        <v>2.9166666666666661</v>
      </c>
      <c r="AF21" s="47">
        <f t="shared" si="36"/>
        <v>1.5873015873015873E-3</v>
      </c>
      <c r="AG21" s="74">
        <f t="shared" si="37"/>
        <v>10.499999999999998</v>
      </c>
      <c r="AH21" s="47">
        <f t="shared" si="38"/>
        <v>8.1871345029239755E-3</v>
      </c>
      <c r="AI21" s="15">
        <f t="shared" si="1"/>
        <v>1.1666666666666665E-3</v>
      </c>
      <c r="AJ21" s="15">
        <f t="shared" si="2"/>
        <v>7.407407407407407E-4</v>
      </c>
      <c r="AK21" s="15">
        <f t="shared" si="3"/>
        <v>3.5353535353535348E-4</v>
      </c>
      <c r="AL21" s="15">
        <f t="shared" si="4"/>
        <v>4.4091710758377423E-3</v>
      </c>
      <c r="AM21" s="15">
        <f t="shared" si="5"/>
        <v>4.1771094402673348E-3</v>
      </c>
      <c r="AN21" s="15">
        <f t="shared" si="6"/>
        <v>3.968253968253968E-3</v>
      </c>
      <c r="AO21" s="15">
        <f t="shared" si="7"/>
        <v>4.0492387431162943E-3</v>
      </c>
      <c r="AP21" s="15">
        <f t="shared" si="8"/>
        <v>4.1335978835978834E-3</v>
      </c>
    </row>
    <row r="22" spans="1:42" x14ac:dyDescent="0.25">
      <c r="A22" s="314"/>
      <c r="B22" s="11">
        <v>10000</v>
      </c>
      <c r="C22" s="12">
        <v>3.9583333333333297E-2</v>
      </c>
      <c r="D22" s="13">
        <f t="shared" si="49"/>
        <v>2.9239766081871377</v>
      </c>
      <c r="E22" s="12">
        <f t="shared" si="47"/>
        <v>3.9583333333333293E-3</v>
      </c>
      <c r="F22" s="20">
        <f t="shared" si="48"/>
        <v>10.526315789473696</v>
      </c>
      <c r="G22" s="14">
        <f t="shared" si="50"/>
        <v>4.0391156462584992E-3</v>
      </c>
      <c r="H22" s="14">
        <f t="shared" si="51"/>
        <v>5.0488945578231236E-3</v>
      </c>
      <c r="I22" s="20">
        <f t="shared" si="14"/>
        <v>8.4210526315789576</v>
      </c>
      <c r="J22" s="15">
        <f t="shared" si="52"/>
        <v>4.7519007603041164E-3</v>
      </c>
      <c r="K22" s="21">
        <f t="shared" si="16"/>
        <v>8.9473684210526407</v>
      </c>
      <c r="L22" s="15">
        <f t="shared" si="53"/>
        <v>4.4879062736205549E-3</v>
      </c>
      <c r="M22" s="21">
        <f t="shared" si="18"/>
        <v>9.4736842105263257</v>
      </c>
      <c r="N22" s="15">
        <f t="shared" si="19"/>
        <v>4.2517006802721049E-3</v>
      </c>
      <c r="O22" s="21">
        <f t="shared" si="20"/>
        <v>10.000000000000011</v>
      </c>
      <c r="P22" s="15">
        <f t="shared" si="21"/>
        <v>3.9583333333333293E-3</v>
      </c>
      <c r="Q22" s="21">
        <f t="shared" si="22"/>
        <v>10.526315789473696</v>
      </c>
      <c r="R22" s="47">
        <f t="shared" si="23"/>
        <v>9.1798082869511341E-3</v>
      </c>
      <c r="S22" s="44">
        <f t="shared" si="24"/>
        <v>2.5216374269005875</v>
      </c>
      <c r="T22" s="47">
        <f t="shared" si="25"/>
        <v>1.8359616573902268E-3</v>
      </c>
      <c r="U22" s="58">
        <f t="shared" si="26"/>
        <v>9.0778947368421132</v>
      </c>
      <c r="V22" s="47">
        <f t="shared" si="27"/>
        <v>7.180650037792888E-3</v>
      </c>
      <c r="W22" s="59">
        <f t="shared" si="28"/>
        <v>2.5789473684210549</v>
      </c>
      <c r="X22" s="47">
        <f t="shared" si="29"/>
        <v>1.795162509448222E-3</v>
      </c>
      <c r="Y22" s="58">
        <f t="shared" si="30"/>
        <v>9.2842105263157979</v>
      </c>
      <c r="Z22" s="47">
        <f t="shared" si="31"/>
        <v>5.102040816326525E-3</v>
      </c>
      <c r="AA22" s="44">
        <f t="shared" si="32"/>
        <v>2.7222222222222254</v>
      </c>
      <c r="AB22" s="47">
        <f t="shared" si="33"/>
        <v>1.7006802721088417E-3</v>
      </c>
      <c r="AC22" s="74">
        <f t="shared" si="34"/>
        <v>9.8000000000000114</v>
      </c>
      <c r="AD22" s="47">
        <f t="shared" si="0"/>
        <v>3.2312925170067995E-3</v>
      </c>
      <c r="AE22" s="44">
        <f t="shared" si="35"/>
        <v>2.8654970760233947</v>
      </c>
      <c r="AF22" s="47">
        <f t="shared" si="36"/>
        <v>1.6156462585033998E-3</v>
      </c>
      <c r="AG22" s="74">
        <f t="shared" si="37"/>
        <v>10.315789473684221</v>
      </c>
      <c r="AH22" s="47">
        <f t="shared" si="38"/>
        <v>8.3333333333333245E-3</v>
      </c>
      <c r="AI22" s="15">
        <f t="shared" si="1"/>
        <v>1.1874999999999987E-3</v>
      </c>
      <c r="AJ22" s="15">
        <f t="shared" si="2"/>
        <v>7.5396825396825305E-4</v>
      </c>
      <c r="AK22" s="15">
        <f t="shared" si="3"/>
        <v>3.598484848484844E-4</v>
      </c>
      <c r="AL22" s="15">
        <f t="shared" si="4"/>
        <v>4.4879062736205549E-3</v>
      </c>
      <c r="AM22" s="15">
        <f t="shared" si="5"/>
        <v>4.2517006802721049E-3</v>
      </c>
      <c r="AN22" s="15">
        <f t="shared" si="6"/>
        <v>4.0391156462584992E-3</v>
      </c>
      <c r="AO22" s="15">
        <f t="shared" si="7"/>
        <v>4.1215465778147954E-3</v>
      </c>
      <c r="AP22" s="15">
        <f t="shared" si="8"/>
        <v>4.2074121315192701E-3</v>
      </c>
    </row>
    <row r="23" spans="1:42" x14ac:dyDescent="0.25">
      <c r="A23" s="314"/>
      <c r="B23" s="11">
        <v>10000</v>
      </c>
      <c r="C23" s="12">
        <v>4.0277777777777801E-2</v>
      </c>
      <c r="D23" s="13">
        <f t="shared" si="49"/>
        <v>2.8735632183908026</v>
      </c>
      <c r="E23" s="12">
        <f t="shared" si="47"/>
        <v>4.0277777777777803E-3</v>
      </c>
      <c r="F23" s="20">
        <f t="shared" si="48"/>
        <v>10.34482758620689</v>
      </c>
      <c r="G23" s="14">
        <f t="shared" si="50"/>
        <v>4.1099773242630408E-3</v>
      </c>
      <c r="H23" s="14">
        <f t="shared" si="51"/>
        <v>5.137471655328801E-3</v>
      </c>
      <c r="I23" s="20">
        <f t="shared" si="14"/>
        <v>8.2758620689655125</v>
      </c>
      <c r="J23" s="15">
        <f t="shared" si="52"/>
        <v>4.8352674403094598E-3</v>
      </c>
      <c r="K23" s="21">
        <f t="shared" si="16"/>
        <v>8.7931034482758559</v>
      </c>
      <c r="L23" s="15">
        <f t="shared" si="53"/>
        <v>4.5666414714033788E-3</v>
      </c>
      <c r="M23" s="21">
        <f t="shared" si="18"/>
        <v>9.3103448275862011</v>
      </c>
      <c r="N23" s="15">
        <f t="shared" si="19"/>
        <v>4.3262919202768854E-3</v>
      </c>
      <c r="O23" s="21">
        <f t="shared" si="20"/>
        <v>9.8275862068965445</v>
      </c>
      <c r="P23" s="15">
        <f t="shared" si="21"/>
        <v>4.0277777777777803E-3</v>
      </c>
      <c r="Q23" s="21">
        <f t="shared" si="22"/>
        <v>10.34482758620689</v>
      </c>
      <c r="R23" s="47">
        <f t="shared" si="23"/>
        <v>9.3408575551432744E-3</v>
      </c>
      <c r="S23" s="44">
        <f t="shared" si="24"/>
        <v>2.4781609195402288</v>
      </c>
      <c r="T23" s="47">
        <f t="shared" si="25"/>
        <v>1.8681715110286548E-3</v>
      </c>
      <c r="U23" s="58">
        <f t="shared" si="26"/>
        <v>8.9213793103448236</v>
      </c>
      <c r="V23" s="47">
        <f t="shared" si="27"/>
        <v>7.3066263542454057E-3</v>
      </c>
      <c r="W23" s="59">
        <f t="shared" si="28"/>
        <v>2.5344827586206886</v>
      </c>
      <c r="X23" s="47">
        <f t="shared" si="29"/>
        <v>1.8266565885613516E-3</v>
      </c>
      <c r="Y23" s="58">
        <f t="shared" si="30"/>
        <v>9.124137931034479</v>
      </c>
      <c r="Z23" s="47">
        <f t="shared" si="31"/>
        <v>5.1915503043322622E-3</v>
      </c>
      <c r="AA23" s="44">
        <f t="shared" si="32"/>
        <v>2.6752873563218373</v>
      </c>
      <c r="AB23" s="47">
        <f t="shared" si="33"/>
        <v>1.7305167681107539E-3</v>
      </c>
      <c r="AC23" s="74">
        <f t="shared" si="34"/>
        <v>9.631034482758615</v>
      </c>
      <c r="AD23" s="47">
        <f t="shared" si="0"/>
        <v>3.2879818594104327E-3</v>
      </c>
      <c r="AE23" s="44">
        <f t="shared" si="35"/>
        <v>2.816091954022987</v>
      </c>
      <c r="AF23" s="47">
        <f t="shared" si="36"/>
        <v>1.6439909297052164E-3</v>
      </c>
      <c r="AG23" s="74">
        <f t="shared" si="37"/>
        <v>10.137931034482754</v>
      </c>
      <c r="AH23" s="47">
        <f t="shared" si="38"/>
        <v>8.4795321637426944E-3</v>
      </c>
      <c r="AI23" s="15">
        <f t="shared" si="1"/>
        <v>1.208333333333334E-3</v>
      </c>
      <c r="AJ23" s="15">
        <f t="shared" si="2"/>
        <v>7.6719576719576766E-4</v>
      </c>
      <c r="AK23" s="15">
        <f t="shared" si="3"/>
        <v>3.6616161616161641E-4</v>
      </c>
      <c r="AL23" s="15">
        <f t="shared" si="4"/>
        <v>4.5666414714033788E-3</v>
      </c>
      <c r="AM23" s="15">
        <f t="shared" si="5"/>
        <v>4.3262919202768854E-3</v>
      </c>
      <c r="AN23" s="15">
        <f t="shared" si="6"/>
        <v>4.1099773242630408E-3</v>
      </c>
      <c r="AO23" s="15">
        <f t="shared" si="7"/>
        <v>4.1938544125133068E-3</v>
      </c>
      <c r="AP23" s="15">
        <f t="shared" si="8"/>
        <v>4.2812263794406681E-3</v>
      </c>
    </row>
    <row r="24" spans="1:42" x14ac:dyDescent="0.25">
      <c r="A24" s="314"/>
      <c r="B24" s="11">
        <v>10000</v>
      </c>
      <c r="C24" s="12">
        <v>4.0972222222222202E-2</v>
      </c>
      <c r="D24" s="13">
        <f t="shared" si="49"/>
        <v>2.8248587570621484</v>
      </c>
      <c r="E24" s="12">
        <f t="shared" si="47"/>
        <v>4.09722222222222E-3</v>
      </c>
      <c r="F24" s="20">
        <f t="shared" si="48"/>
        <v>10.169491525423735</v>
      </c>
      <c r="G24" s="14">
        <f t="shared" si="50"/>
        <v>4.1808390022675711E-3</v>
      </c>
      <c r="H24" s="14">
        <f t="shared" si="51"/>
        <v>5.2260487528344637E-3</v>
      </c>
      <c r="I24" s="20">
        <f t="shared" si="14"/>
        <v>8.135593220338988</v>
      </c>
      <c r="J24" s="15">
        <f t="shared" si="52"/>
        <v>4.9186341203147901E-3</v>
      </c>
      <c r="K24" s="21">
        <f t="shared" si="16"/>
        <v>8.6440677966101749</v>
      </c>
      <c r="L24" s="15">
        <f t="shared" si="53"/>
        <v>4.6453766691861896E-3</v>
      </c>
      <c r="M24" s="21">
        <f t="shared" si="18"/>
        <v>9.1525423728813617</v>
      </c>
      <c r="N24" s="15">
        <f t="shared" si="19"/>
        <v>4.4008831602816538E-3</v>
      </c>
      <c r="O24" s="21">
        <f t="shared" si="20"/>
        <v>9.6610169491525486</v>
      </c>
      <c r="P24" s="15">
        <f t="shared" si="21"/>
        <v>4.09722222222222E-3</v>
      </c>
      <c r="Q24" s="21">
        <f t="shared" si="22"/>
        <v>10.169491525423735</v>
      </c>
      <c r="R24" s="47">
        <f t="shared" si="23"/>
        <v>9.5019068233353886E-3</v>
      </c>
      <c r="S24" s="44">
        <f t="shared" si="24"/>
        <v>2.4361581920903972</v>
      </c>
      <c r="T24" s="47">
        <f t="shared" si="25"/>
        <v>1.9003813646670778E-3</v>
      </c>
      <c r="U24" s="58">
        <f t="shared" si="26"/>
        <v>8.7701694915254294</v>
      </c>
      <c r="V24" s="47">
        <f t="shared" si="27"/>
        <v>7.4326026706979052E-3</v>
      </c>
      <c r="W24" s="59">
        <f t="shared" si="28"/>
        <v>2.4915254237288145</v>
      </c>
      <c r="X24" s="47">
        <f t="shared" si="29"/>
        <v>1.8581506676744763E-3</v>
      </c>
      <c r="Y24" s="58">
        <f t="shared" si="30"/>
        <v>8.9694915254237308</v>
      </c>
      <c r="Z24" s="47">
        <f t="shared" si="31"/>
        <v>5.2810597923379846E-3</v>
      </c>
      <c r="AA24" s="44">
        <f t="shared" si="32"/>
        <v>2.6299435028248603</v>
      </c>
      <c r="AB24" s="47">
        <f t="shared" si="33"/>
        <v>1.7603532641126617E-3</v>
      </c>
      <c r="AC24" s="74">
        <f t="shared" si="34"/>
        <v>9.467796610169497</v>
      </c>
      <c r="AD24" s="47">
        <f t="shared" si="0"/>
        <v>3.3446712018140572E-3</v>
      </c>
      <c r="AE24" s="44">
        <f t="shared" si="35"/>
        <v>2.7683615819209058</v>
      </c>
      <c r="AF24" s="47">
        <f t="shared" si="36"/>
        <v>1.6723356009070286E-3</v>
      </c>
      <c r="AG24" s="74">
        <f t="shared" si="37"/>
        <v>9.9661016949152597</v>
      </c>
      <c r="AH24" s="47">
        <f t="shared" si="38"/>
        <v>8.6257309941520418E-3</v>
      </c>
      <c r="AI24" s="15">
        <f t="shared" si="1"/>
        <v>1.229166666666666E-3</v>
      </c>
      <c r="AJ24" s="15">
        <f t="shared" si="2"/>
        <v>7.804232804232799E-4</v>
      </c>
      <c r="AK24" s="15">
        <f t="shared" si="3"/>
        <v>3.7247474747474722E-4</v>
      </c>
      <c r="AL24" s="15">
        <f t="shared" si="4"/>
        <v>4.6453766691861896E-3</v>
      </c>
      <c r="AM24" s="15">
        <f t="shared" si="5"/>
        <v>4.4008831602816538E-3</v>
      </c>
      <c r="AN24" s="15">
        <f t="shared" si="6"/>
        <v>4.1808390022675711E-3</v>
      </c>
      <c r="AO24" s="15">
        <f t="shared" si="7"/>
        <v>4.266162247211807E-3</v>
      </c>
      <c r="AP24" s="15">
        <f t="shared" si="8"/>
        <v>4.3550406273620531E-3</v>
      </c>
    </row>
    <row r="25" spans="1:42" hidden="1" x14ac:dyDescent="0.25">
      <c r="A25" s="314"/>
      <c r="B25" s="11">
        <v>10000</v>
      </c>
      <c r="C25" s="12">
        <v>4.1666666666666699E-2</v>
      </c>
      <c r="D25" s="13">
        <f t="shared" si="49"/>
        <v>2.777777777777775</v>
      </c>
      <c r="E25" s="12">
        <f t="shared" si="47"/>
        <v>4.1666666666666701E-3</v>
      </c>
      <c r="F25" s="20">
        <f t="shared" si="48"/>
        <v>9.9999999999999911</v>
      </c>
      <c r="G25" s="14">
        <f t="shared" si="50"/>
        <v>4.2517006802721127E-3</v>
      </c>
      <c r="H25" s="14">
        <f t="shared" si="51"/>
        <v>5.3146258503401402E-3</v>
      </c>
      <c r="I25" s="20">
        <f t="shared" si="14"/>
        <v>7.9999999999999929</v>
      </c>
      <c r="J25" s="15">
        <f t="shared" si="52"/>
        <v>5.0020008003201326E-3</v>
      </c>
      <c r="K25" s="21">
        <f t="shared" si="16"/>
        <v>8.4999999999999929</v>
      </c>
      <c r="L25" s="15">
        <f t="shared" si="53"/>
        <v>4.7241118669690144E-3</v>
      </c>
      <c r="M25" s="21">
        <f t="shared" si="18"/>
        <v>8.9999999999999929</v>
      </c>
      <c r="N25" s="15">
        <f t="shared" si="19"/>
        <v>4.4754744002864343E-3</v>
      </c>
      <c r="O25" s="21">
        <f t="shared" si="20"/>
        <v>9.4999999999999911</v>
      </c>
      <c r="P25" s="15">
        <f t="shared" si="21"/>
        <v>4.1666666666666701E-3</v>
      </c>
      <c r="Q25" s="21">
        <f t="shared" si="22"/>
        <v>9.9999999999999911</v>
      </c>
      <c r="R25" s="47">
        <f t="shared" si="23"/>
        <v>9.6629560915275289E-3</v>
      </c>
      <c r="S25" s="44">
        <f t="shared" si="24"/>
        <v>2.395555555555553</v>
      </c>
      <c r="T25" s="47">
        <f t="shared" si="25"/>
        <v>1.9325912183055058E-3</v>
      </c>
      <c r="U25" s="58">
        <f t="shared" si="26"/>
        <v>8.6239999999999917</v>
      </c>
      <c r="V25" s="47">
        <f t="shared" si="27"/>
        <v>7.5585789871504229E-3</v>
      </c>
      <c r="W25" s="59">
        <f t="shared" si="28"/>
        <v>2.4499999999999975</v>
      </c>
      <c r="X25" s="47">
        <f t="shared" si="29"/>
        <v>1.8896447467876055E-3</v>
      </c>
      <c r="Y25" s="58">
        <f t="shared" si="30"/>
        <v>8.8199999999999914</v>
      </c>
      <c r="Z25" s="47">
        <f t="shared" si="31"/>
        <v>5.3705692803437217E-3</v>
      </c>
      <c r="AA25" s="44">
        <f t="shared" si="32"/>
        <v>2.5861111111111086</v>
      </c>
      <c r="AB25" s="47">
        <f t="shared" si="33"/>
        <v>1.7901897601145737E-3</v>
      </c>
      <c r="AC25" s="74">
        <f t="shared" si="34"/>
        <v>9.3099999999999916</v>
      </c>
      <c r="AD25" s="47">
        <f t="shared" si="0"/>
        <v>3.4013605442176904E-3</v>
      </c>
      <c r="AE25" s="44">
        <f t="shared" si="35"/>
        <v>2.7222222222222197</v>
      </c>
      <c r="AF25" s="47">
        <f t="shared" si="36"/>
        <v>1.7006802721088452E-3</v>
      </c>
      <c r="AG25" s="74">
        <f t="shared" si="37"/>
        <v>9.7999999999999901</v>
      </c>
      <c r="AH25" s="47">
        <f t="shared" si="38"/>
        <v>8.7719298245614117E-3</v>
      </c>
      <c r="AI25" s="15">
        <f t="shared" si="1"/>
        <v>1.2500000000000011E-3</v>
      </c>
      <c r="AJ25" s="15">
        <f t="shared" si="2"/>
        <v>7.936507936507943E-4</v>
      </c>
      <c r="AK25" s="15">
        <f t="shared" si="3"/>
        <v>3.7878787878787906E-4</v>
      </c>
      <c r="AL25" s="15">
        <f t="shared" si="4"/>
        <v>4.7241118669690144E-3</v>
      </c>
      <c r="AM25" s="15">
        <f t="shared" si="5"/>
        <v>4.4754744002864343E-3</v>
      </c>
      <c r="AN25" s="15">
        <f t="shared" si="6"/>
        <v>4.2517006802721127E-3</v>
      </c>
      <c r="AO25" s="15">
        <f t="shared" si="7"/>
        <v>4.3384700819103193E-3</v>
      </c>
      <c r="AP25" s="15">
        <f t="shared" si="8"/>
        <v>4.4288548752834511E-3</v>
      </c>
    </row>
    <row r="26" spans="1:42" hidden="1" x14ac:dyDescent="0.25">
      <c r="A26" s="314"/>
      <c r="B26" s="11">
        <v>10000</v>
      </c>
      <c r="C26" s="12">
        <v>4.1666666666666664E-2</v>
      </c>
      <c r="D26" s="13">
        <f t="shared" si="49"/>
        <v>2.7777777777777777</v>
      </c>
      <c r="E26" s="12">
        <f t="shared" si="47"/>
        <v>4.1666666666666666E-3</v>
      </c>
      <c r="F26" s="20">
        <f t="shared" si="48"/>
        <v>10</v>
      </c>
      <c r="G26" s="14">
        <f t="shared" si="50"/>
        <v>4.2517006802721092E-3</v>
      </c>
      <c r="H26" s="14">
        <f t="shared" si="51"/>
        <v>5.3146258503401359E-3</v>
      </c>
      <c r="I26" s="20">
        <f t="shared" si="14"/>
        <v>8</v>
      </c>
      <c r="J26" s="15">
        <f t="shared" si="52"/>
        <v>5.0020008003201282E-3</v>
      </c>
      <c r="K26" s="21">
        <f t="shared" si="16"/>
        <v>8.5</v>
      </c>
      <c r="L26" s="15">
        <f t="shared" si="53"/>
        <v>4.7241118669690101E-3</v>
      </c>
      <c r="M26" s="21">
        <f t="shared" si="18"/>
        <v>9</v>
      </c>
      <c r="N26" s="15">
        <f t="shared" si="19"/>
        <v>4.4754744002864309E-3</v>
      </c>
      <c r="O26" s="21">
        <f t="shared" si="20"/>
        <v>9.5</v>
      </c>
      <c r="P26" s="15">
        <f t="shared" si="21"/>
        <v>4.1666666666666666E-3</v>
      </c>
      <c r="Q26" s="21">
        <f t="shared" si="22"/>
        <v>10</v>
      </c>
      <c r="R26" s="47">
        <f t="shared" si="23"/>
        <v>9.6629560915275203E-3</v>
      </c>
      <c r="S26" s="44">
        <f t="shared" si="24"/>
        <v>2.3955555555555557</v>
      </c>
      <c r="T26" s="47">
        <f t="shared" si="25"/>
        <v>1.9325912183055041E-3</v>
      </c>
      <c r="U26" s="58">
        <f t="shared" si="26"/>
        <v>8.6240000000000006</v>
      </c>
      <c r="V26" s="47">
        <f t="shared" si="27"/>
        <v>7.5585789871504159E-3</v>
      </c>
      <c r="W26" s="59">
        <f t="shared" si="28"/>
        <v>2.4500000000000002</v>
      </c>
      <c r="X26" s="47">
        <f t="shared" si="29"/>
        <v>1.889644746787604E-3</v>
      </c>
      <c r="Y26" s="58">
        <f t="shared" si="30"/>
        <v>8.82</v>
      </c>
      <c r="Z26" s="47">
        <f t="shared" si="31"/>
        <v>5.3705692803437174E-3</v>
      </c>
      <c r="AA26" s="44">
        <f t="shared" si="32"/>
        <v>2.5861111111111108</v>
      </c>
      <c r="AB26" s="47">
        <f t="shared" si="33"/>
        <v>1.7901897601145724E-3</v>
      </c>
      <c r="AC26" s="74">
        <f t="shared" si="34"/>
        <v>9.3099999999999987</v>
      </c>
      <c r="AD26" s="47">
        <f t="shared" si="0"/>
        <v>3.4013605442176878E-3</v>
      </c>
      <c r="AE26" s="44">
        <f t="shared" si="35"/>
        <v>2.7222222222222214</v>
      </c>
      <c r="AF26" s="47">
        <f t="shared" si="36"/>
        <v>1.7006802721088439E-3</v>
      </c>
      <c r="AG26" s="74">
        <f t="shared" si="37"/>
        <v>9.7999999999999972</v>
      </c>
      <c r="AH26" s="47">
        <f t="shared" si="38"/>
        <v>8.7719298245614048E-3</v>
      </c>
      <c r="AI26" s="15">
        <f t="shared" si="1"/>
        <v>1.25E-3</v>
      </c>
      <c r="AJ26" s="15">
        <f t="shared" si="2"/>
        <v>7.9365079365079365E-4</v>
      </c>
      <c r="AK26" s="15">
        <f t="shared" si="3"/>
        <v>3.7878787878787879E-4</v>
      </c>
      <c r="AL26" s="15">
        <f t="shared" si="4"/>
        <v>4.7241118669690101E-3</v>
      </c>
      <c r="AM26" s="15">
        <f t="shared" si="5"/>
        <v>4.4754744002864309E-3</v>
      </c>
      <c r="AN26" s="15">
        <f t="shared" si="6"/>
        <v>4.2517006802721092E-3</v>
      </c>
      <c r="AO26" s="15">
        <f t="shared" si="7"/>
        <v>4.3384700819103159E-3</v>
      </c>
      <c r="AP26" s="15">
        <f t="shared" si="8"/>
        <v>4.4288548752834476E-3</v>
      </c>
    </row>
    <row r="27" spans="1:42" x14ac:dyDescent="0.25">
      <c r="A27" s="63" t="s">
        <v>17</v>
      </c>
      <c r="B27" s="63"/>
      <c r="C27" s="16">
        <f t="shared" ref="C27:H27" si="54">AVERAGE(C20:C26)</f>
        <v>4.0178571428571432E-2</v>
      </c>
      <c r="D27" s="25">
        <f t="shared" si="54"/>
        <v>2.883492520812736</v>
      </c>
      <c r="E27" s="16">
        <f t="shared" si="54"/>
        <v>4.0178571428571425E-3</v>
      </c>
      <c r="F27" s="26">
        <f t="shared" si="54"/>
        <v>10.380573074925849</v>
      </c>
      <c r="G27" s="17">
        <f t="shared" si="54"/>
        <v>4.0998542274052474E-3</v>
      </c>
      <c r="H27" s="17">
        <f t="shared" si="54"/>
        <v>5.1248177842565593E-3</v>
      </c>
      <c r="I27" s="26">
        <f t="shared" si="14"/>
        <v>8.3044584599406797</v>
      </c>
      <c r="J27" s="17">
        <f>AVERAGE(J20:J26)</f>
        <v>4.8233579145944084E-3</v>
      </c>
      <c r="K27" s="26">
        <f t="shared" si="16"/>
        <v>8.823487113686971</v>
      </c>
      <c r="L27" s="17">
        <f>AVERAGE(L20:L26)</f>
        <v>4.5553935860058303E-3</v>
      </c>
      <c r="M27" s="26">
        <f t="shared" si="18"/>
        <v>9.3425157674332642</v>
      </c>
      <c r="N27" s="17">
        <f t="shared" si="19"/>
        <v>4.3156360288476294E-3</v>
      </c>
      <c r="O27" s="26">
        <f t="shared" si="20"/>
        <v>9.8615444211795555</v>
      </c>
      <c r="P27" s="17">
        <f t="shared" si="21"/>
        <v>4.0178571428571425E-3</v>
      </c>
      <c r="Q27" s="26">
        <f t="shared" si="22"/>
        <v>10.380573074925849</v>
      </c>
      <c r="R27" s="17">
        <f t="shared" si="23"/>
        <v>9.3178505168301073E-3</v>
      </c>
      <c r="S27" s="41">
        <f t="shared" si="24"/>
        <v>2.484279835390947</v>
      </c>
      <c r="T27" s="17">
        <f t="shared" si="25"/>
        <v>1.8635701033660212E-3</v>
      </c>
      <c r="U27" s="54">
        <f t="shared" si="26"/>
        <v>8.9434074074074079</v>
      </c>
      <c r="V27" s="17">
        <f t="shared" si="27"/>
        <v>7.2886297376093282E-3</v>
      </c>
      <c r="W27" s="53">
        <f t="shared" si="28"/>
        <v>2.5407407407407412</v>
      </c>
      <c r="X27" s="17">
        <f t="shared" si="29"/>
        <v>1.8221574344023321E-3</v>
      </c>
      <c r="Y27" s="54">
        <f t="shared" si="30"/>
        <v>9.1466666666666683</v>
      </c>
      <c r="Z27" s="17">
        <f t="shared" si="31"/>
        <v>5.178763234617155E-3</v>
      </c>
      <c r="AA27" s="41">
        <f t="shared" si="32"/>
        <v>2.6818930041152265</v>
      </c>
      <c r="AB27" s="17">
        <f t="shared" si="33"/>
        <v>1.7262544115390515E-3</v>
      </c>
      <c r="AC27" s="26">
        <f t="shared" si="34"/>
        <v>9.6548148148148165</v>
      </c>
      <c r="AD27" s="17">
        <f t="shared" si="0"/>
        <v>3.2798833819241979E-3</v>
      </c>
      <c r="AE27" s="41">
        <f t="shared" si="35"/>
        <v>2.8230452674897122</v>
      </c>
      <c r="AF27" s="17">
        <f t="shared" si="36"/>
        <v>1.639941690962099E-3</v>
      </c>
      <c r="AG27" s="26">
        <f t="shared" si="37"/>
        <v>10.162962962962963</v>
      </c>
      <c r="AH27" s="17">
        <f t="shared" si="38"/>
        <v>8.4586466165413529E-3</v>
      </c>
      <c r="AI27" s="17">
        <f t="shared" si="1"/>
        <v>1.2053571428571426E-3</v>
      </c>
      <c r="AJ27" s="17">
        <f t="shared" si="2"/>
        <v>7.6530612244897944E-4</v>
      </c>
      <c r="AK27" s="17">
        <f t="shared" si="3"/>
        <v>3.6525974025974016E-4</v>
      </c>
      <c r="AL27" s="17">
        <f>AVERAGE(AL20:AL26)</f>
        <v>4.5553935860058303E-3</v>
      </c>
      <c r="AM27" s="17">
        <f>AVERAGE(AM20:AM26)</f>
        <v>4.3156360288476286E-3</v>
      </c>
      <c r="AN27" s="17">
        <f>AVERAGE(AN20:AN26)</f>
        <v>4.0998542274052474E-3</v>
      </c>
      <c r="AO27" s="17">
        <f t="shared" si="7"/>
        <v>4.1835247218420897E-3</v>
      </c>
      <c r="AP27" s="17">
        <f>AVERAGE(AP20:AP26)</f>
        <v>4.2706814868804658E-3</v>
      </c>
    </row>
    <row r="28" spans="1:42" x14ac:dyDescent="0.25">
      <c r="A28" s="309" t="s">
        <v>21</v>
      </c>
      <c r="B28" s="3">
        <v>10000</v>
      </c>
      <c r="C28" s="4">
        <v>4.1666666666666664E-2</v>
      </c>
      <c r="D28" s="5">
        <f t="shared" ref="D28:D33" si="55">B28/(C28*24*60*60)</f>
        <v>2.7777777777777777</v>
      </c>
      <c r="E28" s="4">
        <f t="shared" si="40"/>
        <v>4.1666666666666666E-3</v>
      </c>
      <c r="F28" s="19">
        <f t="shared" si="41"/>
        <v>10</v>
      </c>
      <c r="G28" s="6">
        <f t="shared" ref="G28:G33" si="56">SUM(E28/$G$2)</f>
        <v>4.2517006802721092E-3</v>
      </c>
      <c r="H28" s="6">
        <f t="shared" ref="H28:H33" si="57">SUM(G28/$H$2)</f>
        <v>5.3146258503401359E-3</v>
      </c>
      <c r="I28" s="19">
        <f t="shared" si="14"/>
        <v>8</v>
      </c>
      <c r="J28" s="7">
        <f t="shared" ref="J28:J33" si="58">SUM(G28/$J$2)</f>
        <v>5.0020008003201282E-3</v>
      </c>
      <c r="K28" s="18">
        <f t="shared" si="16"/>
        <v>8.5</v>
      </c>
      <c r="L28" s="7">
        <f t="shared" ref="L28:L33" si="59">SUM(G28/$L$2)</f>
        <v>4.7241118669690101E-3</v>
      </c>
      <c r="M28" s="18">
        <f t="shared" si="18"/>
        <v>9</v>
      </c>
      <c r="N28" s="7">
        <f t="shared" si="19"/>
        <v>4.4754744002864309E-3</v>
      </c>
      <c r="O28" s="18">
        <f t="shared" si="20"/>
        <v>9.5</v>
      </c>
      <c r="P28" s="7">
        <f t="shared" si="21"/>
        <v>4.1666666666666666E-3</v>
      </c>
      <c r="Q28" s="18">
        <f t="shared" si="22"/>
        <v>10</v>
      </c>
      <c r="R28" s="45">
        <f t="shared" si="23"/>
        <v>9.6629560915275203E-3</v>
      </c>
      <c r="S28" s="42">
        <f t="shared" si="24"/>
        <v>2.3955555555555557</v>
      </c>
      <c r="T28" s="45">
        <f t="shared" si="25"/>
        <v>1.9325912183055041E-3</v>
      </c>
      <c r="U28" s="55">
        <f t="shared" si="26"/>
        <v>8.6240000000000006</v>
      </c>
      <c r="V28" s="45">
        <f t="shared" si="27"/>
        <v>7.5585789871504159E-3</v>
      </c>
      <c r="W28" s="56">
        <f t="shared" si="28"/>
        <v>2.4500000000000002</v>
      </c>
      <c r="X28" s="45">
        <f t="shared" si="29"/>
        <v>1.889644746787604E-3</v>
      </c>
      <c r="Y28" s="55">
        <f t="shared" si="30"/>
        <v>8.82</v>
      </c>
      <c r="Z28" s="45">
        <f t="shared" si="31"/>
        <v>5.3705692803437174E-3</v>
      </c>
      <c r="AA28" s="42">
        <f t="shared" si="32"/>
        <v>2.5861111111111108</v>
      </c>
      <c r="AB28" s="45">
        <f t="shared" si="33"/>
        <v>1.7901897601145724E-3</v>
      </c>
      <c r="AC28" s="72">
        <f t="shared" si="34"/>
        <v>9.3099999999999987</v>
      </c>
      <c r="AD28" s="45">
        <f t="shared" si="0"/>
        <v>3.4013605442176878E-3</v>
      </c>
      <c r="AE28" s="42">
        <f t="shared" si="35"/>
        <v>2.7222222222222214</v>
      </c>
      <c r="AF28" s="45">
        <f t="shared" si="36"/>
        <v>1.7006802721088439E-3</v>
      </c>
      <c r="AG28" s="72">
        <f t="shared" si="37"/>
        <v>9.7999999999999972</v>
      </c>
      <c r="AH28" s="48">
        <f t="shared" si="38"/>
        <v>8.7719298245614048E-3</v>
      </c>
      <c r="AI28" s="38">
        <f t="shared" si="1"/>
        <v>1.25E-3</v>
      </c>
      <c r="AJ28" s="38">
        <f t="shared" si="2"/>
        <v>7.9365079365079365E-4</v>
      </c>
      <c r="AK28" s="38">
        <f t="shared" si="3"/>
        <v>3.7878787878787879E-4</v>
      </c>
      <c r="AL28" s="38">
        <f t="shared" ref="AL28:AL33" si="60">SUM(G28/$AL$2)</f>
        <v>4.7241118669690101E-3</v>
      </c>
      <c r="AM28" s="38">
        <f t="shared" ref="AM28:AM33" si="61">SUM(G28/$AM$2)</f>
        <v>4.4754744002864309E-3</v>
      </c>
      <c r="AN28" s="38">
        <f t="shared" ref="AN28:AN33" si="62">SUM(G28/$AN$2)</f>
        <v>4.2517006802721092E-3</v>
      </c>
      <c r="AO28" s="38">
        <f t="shared" si="7"/>
        <v>4.3384700819103159E-3</v>
      </c>
      <c r="AP28" s="38">
        <f t="shared" ref="AP28:AP33" si="63">SUM(G28/$AP$2)</f>
        <v>4.4288548752834476E-3</v>
      </c>
    </row>
    <row r="29" spans="1:42" x14ac:dyDescent="0.25">
      <c r="A29" s="310"/>
      <c r="B29" s="3">
        <v>10000</v>
      </c>
      <c r="C29" s="4">
        <v>4.3055555555555562E-2</v>
      </c>
      <c r="D29" s="5">
        <f t="shared" si="55"/>
        <v>2.6881720430107525</v>
      </c>
      <c r="E29" s="4">
        <f t="shared" si="40"/>
        <v>4.3055555555555564E-3</v>
      </c>
      <c r="F29" s="19">
        <f t="shared" si="41"/>
        <v>9.6774193548387082</v>
      </c>
      <c r="G29" s="6">
        <f t="shared" si="56"/>
        <v>4.3934240362811803E-3</v>
      </c>
      <c r="H29" s="6">
        <f t="shared" si="57"/>
        <v>5.4917800453514751E-3</v>
      </c>
      <c r="I29" s="19">
        <f t="shared" si="14"/>
        <v>7.7419354838709671</v>
      </c>
      <c r="J29" s="7">
        <f t="shared" si="58"/>
        <v>5.1687341603308002E-3</v>
      </c>
      <c r="K29" s="18">
        <f t="shared" si="16"/>
        <v>8.2258064516129021</v>
      </c>
      <c r="L29" s="7">
        <f t="shared" si="59"/>
        <v>4.8815822625346448E-3</v>
      </c>
      <c r="M29" s="18">
        <f t="shared" si="18"/>
        <v>8.7096774193548381</v>
      </c>
      <c r="N29" s="7">
        <f t="shared" si="19"/>
        <v>4.6246568802959798E-3</v>
      </c>
      <c r="O29" s="18">
        <f t="shared" si="20"/>
        <v>9.1935483870967722</v>
      </c>
      <c r="P29" s="7">
        <f t="shared" si="21"/>
        <v>4.3055555555555564E-3</v>
      </c>
      <c r="Q29" s="18">
        <f t="shared" si="22"/>
        <v>9.6774193548387082</v>
      </c>
      <c r="R29" s="45">
        <f t="shared" si="23"/>
        <v>9.9850546279117731E-3</v>
      </c>
      <c r="S29" s="42">
        <f t="shared" si="24"/>
        <v>2.3182795698924723</v>
      </c>
      <c r="T29" s="45">
        <f t="shared" si="25"/>
        <v>1.9970109255823547E-3</v>
      </c>
      <c r="U29" s="55">
        <f t="shared" si="26"/>
        <v>8.3458064516128996</v>
      </c>
      <c r="V29" s="45">
        <f t="shared" si="27"/>
        <v>7.8105316200554314E-3</v>
      </c>
      <c r="W29" s="56">
        <f t="shared" si="28"/>
        <v>2.3709677419354835</v>
      </c>
      <c r="X29" s="45">
        <f t="shared" si="29"/>
        <v>1.9526329050138578E-3</v>
      </c>
      <c r="Y29" s="55">
        <f t="shared" si="30"/>
        <v>8.5354838709677399</v>
      </c>
      <c r="Z29" s="45">
        <f t="shared" si="31"/>
        <v>5.5495882563551752E-3</v>
      </c>
      <c r="AA29" s="42">
        <f t="shared" si="32"/>
        <v>2.5026881720430096</v>
      </c>
      <c r="AB29" s="45">
        <f t="shared" si="33"/>
        <v>1.8498627521183915E-3</v>
      </c>
      <c r="AC29" s="72">
        <f t="shared" si="34"/>
        <v>9.0096774193548352</v>
      </c>
      <c r="AD29" s="45">
        <f t="shared" si="0"/>
        <v>3.5147392290249438E-3</v>
      </c>
      <c r="AE29" s="42">
        <f t="shared" si="35"/>
        <v>2.6344086021505375</v>
      </c>
      <c r="AF29" s="45">
        <f t="shared" si="36"/>
        <v>1.7573696145124719E-3</v>
      </c>
      <c r="AG29" s="72">
        <f t="shared" si="37"/>
        <v>9.4838709677419359</v>
      </c>
      <c r="AH29" s="48">
        <f t="shared" si="38"/>
        <v>9.0643274853801185E-3</v>
      </c>
      <c r="AI29" s="38">
        <f t="shared" si="1"/>
        <v>1.2916666666666671E-3</v>
      </c>
      <c r="AJ29" s="38">
        <f t="shared" si="2"/>
        <v>8.2010582010582029E-4</v>
      </c>
      <c r="AK29" s="38">
        <f t="shared" si="3"/>
        <v>3.914141414141415E-4</v>
      </c>
      <c r="AL29" s="38">
        <f t="shared" si="60"/>
        <v>4.8815822625346448E-3</v>
      </c>
      <c r="AM29" s="38">
        <f t="shared" si="61"/>
        <v>4.6246568802959798E-3</v>
      </c>
      <c r="AN29" s="38">
        <f t="shared" si="62"/>
        <v>4.3934240362811803E-3</v>
      </c>
      <c r="AO29" s="38">
        <f t="shared" si="7"/>
        <v>4.4830857513073266E-3</v>
      </c>
      <c r="AP29" s="38">
        <f t="shared" si="63"/>
        <v>4.5764833711262297E-3</v>
      </c>
    </row>
    <row r="30" spans="1:42" x14ac:dyDescent="0.25">
      <c r="A30" s="310"/>
      <c r="B30" s="3">
        <v>10000</v>
      </c>
      <c r="C30" s="4">
        <v>4.3749999999999997E-2</v>
      </c>
      <c r="D30" s="5">
        <f t="shared" si="55"/>
        <v>2.645502645502646</v>
      </c>
      <c r="E30" s="4">
        <f t="shared" si="40"/>
        <v>4.3749999999999995E-3</v>
      </c>
      <c r="F30" s="19">
        <f t="shared" si="41"/>
        <v>9.5238095238095273</v>
      </c>
      <c r="G30" s="6">
        <f t="shared" si="56"/>
        <v>4.464285714285714E-3</v>
      </c>
      <c r="H30" s="6">
        <f t="shared" si="57"/>
        <v>5.5803571428571421E-3</v>
      </c>
      <c r="I30" s="19">
        <f t="shared" si="14"/>
        <v>7.6190476190476222</v>
      </c>
      <c r="J30" s="7">
        <f t="shared" si="58"/>
        <v>5.252100840336134E-3</v>
      </c>
      <c r="K30" s="18">
        <f t="shared" si="16"/>
        <v>8.0952380952380985</v>
      </c>
      <c r="L30" s="7">
        <f t="shared" si="59"/>
        <v>4.96031746031746E-3</v>
      </c>
      <c r="M30" s="18">
        <f t="shared" si="18"/>
        <v>8.5714285714285747</v>
      </c>
      <c r="N30" s="7">
        <f t="shared" si="19"/>
        <v>4.6992481203007516E-3</v>
      </c>
      <c r="O30" s="18">
        <f t="shared" si="20"/>
        <v>9.047619047619051</v>
      </c>
      <c r="P30" s="7">
        <f t="shared" si="21"/>
        <v>4.3749999999999995E-3</v>
      </c>
      <c r="Q30" s="18">
        <f t="shared" si="22"/>
        <v>9.5238095238095273</v>
      </c>
      <c r="R30" s="45">
        <f t="shared" si="23"/>
        <v>1.0146103896103896E-2</v>
      </c>
      <c r="S30" s="42">
        <f t="shared" si="24"/>
        <v>2.2814814814814812</v>
      </c>
      <c r="T30" s="45">
        <f t="shared" si="25"/>
        <v>2.029220779220779E-3</v>
      </c>
      <c r="U30" s="55">
        <f t="shared" si="26"/>
        <v>8.2133333333333329</v>
      </c>
      <c r="V30" s="45">
        <f t="shared" si="27"/>
        <v>7.9365079365079361E-3</v>
      </c>
      <c r="W30" s="56">
        <f t="shared" si="28"/>
        <v>2.3333333333333335</v>
      </c>
      <c r="X30" s="45">
        <f t="shared" si="29"/>
        <v>1.984126984126984E-3</v>
      </c>
      <c r="Y30" s="55">
        <f t="shared" si="30"/>
        <v>8.4</v>
      </c>
      <c r="Z30" s="45">
        <f t="shared" si="31"/>
        <v>5.6390977443609019E-3</v>
      </c>
      <c r="AA30" s="42">
        <f t="shared" si="32"/>
        <v>2.4629629629629632</v>
      </c>
      <c r="AB30" s="45">
        <f t="shared" si="33"/>
        <v>1.8796992481203006E-3</v>
      </c>
      <c r="AC30" s="72">
        <f t="shared" si="34"/>
        <v>8.8666666666666671</v>
      </c>
      <c r="AD30" s="45">
        <f t="shared" si="0"/>
        <v>3.5714285714285709E-3</v>
      </c>
      <c r="AE30" s="42">
        <f t="shared" si="35"/>
        <v>2.5925925925925926</v>
      </c>
      <c r="AF30" s="45">
        <f t="shared" si="36"/>
        <v>1.7857142857142854E-3</v>
      </c>
      <c r="AG30" s="72">
        <f t="shared" si="37"/>
        <v>9.3333333333333339</v>
      </c>
      <c r="AH30" s="48">
        <f t="shared" si="38"/>
        <v>9.2105263157894728E-3</v>
      </c>
      <c r="AI30" s="38">
        <f t="shared" si="1"/>
        <v>1.3124999999999999E-3</v>
      </c>
      <c r="AJ30" s="38">
        <f t="shared" si="2"/>
        <v>8.3333333333333317E-4</v>
      </c>
      <c r="AK30" s="38">
        <f t="shared" si="3"/>
        <v>3.9772727272727263E-4</v>
      </c>
      <c r="AL30" s="38">
        <f t="shared" si="60"/>
        <v>4.96031746031746E-3</v>
      </c>
      <c r="AM30" s="38">
        <f t="shared" si="61"/>
        <v>4.6992481203007516E-3</v>
      </c>
      <c r="AN30" s="38">
        <f t="shared" si="62"/>
        <v>4.464285714285714E-3</v>
      </c>
      <c r="AO30" s="38">
        <f t="shared" si="7"/>
        <v>4.5553935860058311E-3</v>
      </c>
      <c r="AP30" s="38">
        <f t="shared" si="63"/>
        <v>4.650297619047619E-3</v>
      </c>
    </row>
    <row r="31" spans="1:42" x14ac:dyDescent="0.25">
      <c r="A31" s="310"/>
      <c r="B31" s="3">
        <v>10000</v>
      </c>
      <c r="C31" s="4">
        <v>4.4444444444444502E-2</v>
      </c>
      <c r="D31" s="5">
        <f t="shared" si="55"/>
        <v>2.6041666666666634</v>
      </c>
      <c r="E31" s="4">
        <f t="shared" si="40"/>
        <v>4.4444444444444505E-3</v>
      </c>
      <c r="F31" s="19">
        <f t="shared" si="41"/>
        <v>9.3749999999999893</v>
      </c>
      <c r="G31" s="6">
        <f t="shared" si="56"/>
        <v>4.5351473922902556E-3</v>
      </c>
      <c r="H31" s="6">
        <f t="shared" si="57"/>
        <v>5.6689342403628195E-3</v>
      </c>
      <c r="I31" s="19">
        <f t="shared" si="14"/>
        <v>7.499999999999992</v>
      </c>
      <c r="J31" s="7">
        <f t="shared" si="58"/>
        <v>5.3354675203414774E-3</v>
      </c>
      <c r="K31" s="18">
        <f t="shared" si="16"/>
        <v>7.9687499999999911</v>
      </c>
      <c r="L31" s="7">
        <f t="shared" si="59"/>
        <v>5.0390526581002839E-3</v>
      </c>
      <c r="M31" s="18">
        <f t="shared" si="18"/>
        <v>8.4374999999999911</v>
      </c>
      <c r="N31" s="7">
        <f t="shared" si="19"/>
        <v>4.7738393603055321E-3</v>
      </c>
      <c r="O31" s="18">
        <f t="shared" si="20"/>
        <v>8.9062499999999893</v>
      </c>
      <c r="P31" s="7">
        <f t="shared" si="21"/>
        <v>4.4444444444444505E-3</v>
      </c>
      <c r="Q31" s="18">
        <f t="shared" si="22"/>
        <v>9.3749999999999893</v>
      </c>
      <c r="R31" s="45">
        <f t="shared" si="23"/>
        <v>1.0307153164296036E-2</v>
      </c>
      <c r="S31" s="42">
        <f t="shared" si="24"/>
        <v>2.24583333333333</v>
      </c>
      <c r="T31" s="45">
        <f t="shared" si="25"/>
        <v>2.0614306328592073E-3</v>
      </c>
      <c r="U31" s="55">
        <f t="shared" si="26"/>
        <v>8.0849999999999884</v>
      </c>
      <c r="V31" s="45">
        <f t="shared" si="27"/>
        <v>8.0624842529604546E-3</v>
      </c>
      <c r="W31" s="56">
        <f t="shared" si="28"/>
        <v>2.2968749999999969</v>
      </c>
      <c r="X31" s="45">
        <f t="shared" si="29"/>
        <v>2.0156210632401137E-3</v>
      </c>
      <c r="Y31" s="55">
        <f t="shared" si="30"/>
        <v>8.2687499999999883</v>
      </c>
      <c r="Z31" s="45">
        <f t="shared" si="31"/>
        <v>5.7286072323666391E-3</v>
      </c>
      <c r="AA31" s="42">
        <f t="shared" si="32"/>
        <v>2.4244791666666634</v>
      </c>
      <c r="AB31" s="45">
        <f t="shared" si="33"/>
        <v>1.909535744122213E-3</v>
      </c>
      <c r="AC31" s="72">
        <f t="shared" si="34"/>
        <v>8.7281249999999897</v>
      </c>
      <c r="AD31" s="45">
        <f t="shared" si="0"/>
        <v>3.6281179138322041E-3</v>
      </c>
      <c r="AE31" s="42">
        <f t="shared" si="35"/>
        <v>2.5520833333333299</v>
      </c>
      <c r="AF31" s="45">
        <f t="shared" si="36"/>
        <v>1.814058956916102E-3</v>
      </c>
      <c r="AG31" s="72">
        <f t="shared" si="37"/>
        <v>9.1874999999999876</v>
      </c>
      <c r="AH31" s="48">
        <f t="shared" si="38"/>
        <v>9.3567251461988427E-3</v>
      </c>
      <c r="AI31" s="38">
        <f t="shared" si="1"/>
        <v>1.3333333333333352E-3</v>
      </c>
      <c r="AJ31" s="38">
        <f t="shared" si="2"/>
        <v>8.4656084656084779E-4</v>
      </c>
      <c r="AK31" s="38">
        <f t="shared" si="3"/>
        <v>4.0404040404040464E-4</v>
      </c>
      <c r="AL31" s="38">
        <f t="shared" si="60"/>
        <v>5.0390526581002839E-3</v>
      </c>
      <c r="AM31" s="38">
        <f t="shared" si="61"/>
        <v>4.7738393603055321E-3</v>
      </c>
      <c r="AN31" s="38">
        <f t="shared" si="62"/>
        <v>4.5351473922902556E-3</v>
      </c>
      <c r="AO31" s="38">
        <f t="shared" si="7"/>
        <v>4.6277014207043426E-3</v>
      </c>
      <c r="AP31" s="38">
        <f t="shared" si="63"/>
        <v>4.7241118669690161E-3</v>
      </c>
    </row>
    <row r="32" spans="1:42" x14ac:dyDescent="0.25">
      <c r="A32" s="310"/>
      <c r="B32" s="3">
        <v>10000</v>
      </c>
      <c r="C32" s="4">
        <v>4.5138888888888902E-2</v>
      </c>
      <c r="D32" s="5">
        <f t="shared" si="55"/>
        <v>2.564102564102563</v>
      </c>
      <c r="E32" s="4">
        <f t="shared" si="40"/>
        <v>4.5138888888888902E-3</v>
      </c>
      <c r="F32" s="19">
        <f t="shared" si="41"/>
        <v>9.2307692307692264</v>
      </c>
      <c r="G32" s="6">
        <f t="shared" si="56"/>
        <v>4.6060090702947859E-3</v>
      </c>
      <c r="H32" s="6">
        <f t="shared" si="57"/>
        <v>5.7575113378684822E-3</v>
      </c>
      <c r="I32" s="19">
        <f t="shared" si="14"/>
        <v>7.3846153846153815</v>
      </c>
      <c r="J32" s="7">
        <f t="shared" si="58"/>
        <v>5.4188342003468068E-3</v>
      </c>
      <c r="K32" s="18">
        <f t="shared" si="16"/>
        <v>7.8461538461538423</v>
      </c>
      <c r="L32" s="7">
        <f t="shared" si="59"/>
        <v>5.1177878558830957E-3</v>
      </c>
      <c r="M32" s="18">
        <f t="shared" si="18"/>
        <v>8.3076923076923048</v>
      </c>
      <c r="N32" s="7">
        <f t="shared" si="19"/>
        <v>4.8484306003103014E-3</v>
      </c>
      <c r="O32" s="18">
        <f t="shared" si="20"/>
        <v>8.7692307692307647</v>
      </c>
      <c r="P32" s="7">
        <f t="shared" si="21"/>
        <v>4.5138888888888902E-3</v>
      </c>
      <c r="Q32" s="18">
        <f t="shared" si="22"/>
        <v>9.2307692307692264</v>
      </c>
      <c r="R32" s="45">
        <f t="shared" si="23"/>
        <v>1.0468202432488151E-2</v>
      </c>
      <c r="S32" s="42">
        <f t="shared" si="24"/>
        <v>2.2112820512820508</v>
      </c>
      <c r="T32" s="45">
        <f t="shared" si="25"/>
        <v>2.0936404864976303E-3</v>
      </c>
      <c r="U32" s="55">
        <f t="shared" si="26"/>
        <v>7.9606153846153829</v>
      </c>
      <c r="V32" s="45">
        <f t="shared" si="27"/>
        <v>8.1884605694129524E-3</v>
      </c>
      <c r="W32" s="56">
        <f t="shared" si="28"/>
        <v>2.2615384615384606</v>
      </c>
      <c r="X32" s="45">
        <f t="shared" si="29"/>
        <v>2.0471151423532381E-3</v>
      </c>
      <c r="Y32" s="55">
        <f t="shared" si="30"/>
        <v>8.1415384615384578</v>
      </c>
      <c r="Z32" s="45">
        <f t="shared" si="31"/>
        <v>5.8181167203723615E-3</v>
      </c>
      <c r="AA32" s="42">
        <f t="shared" si="32"/>
        <v>2.3871794871794862</v>
      </c>
      <c r="AB32" s="45">
        <f t="shared" si="33"/>
        <v>1.9393722401241204E-3</v>
      </c>
      <c r="AC32" s="72">
        <f t="shared" si="34"/>
        <v>8.593846153846151</v>
      </c>
      <c r="AD32" s="45">
        <f t="shared" si="0"/>
        <v>3.6848072562358286E-3</v>
      </c>
      <c r="AE32" s="42">
        <f t="shared" si="35"/>
        <v>2.5128205128205128</v>
      </c>
      <c r="AF32" s="45">
        <f t="shared" si="36"/>
        <v>1.8424036281179143E-3</v>
      </c>
      <c r="AG32" s="72">
        <f t="shared" si="37"/>
        <v>9.046153846153846</v>
      </c>
      <c r="AH32" s="48">
        <f t="shared" si="38"/>
        <v>9.5029239766081901E-3</v>
      </c>
      <c r="AI32" s="38">
        <f t="shared" si="1"/>
        <v>1.3541666666666671E-3</v>
      </c>
      <c r="AJ32" s="38">
        <f t="shared" si="2"/>
        <v>8.5978835978836002E-4</v>
      </c>
      <c r="AK32" s="38">
        <f t="shared" si="3"/>
        <v>4.1035353535353545E-4</v>
      </c>
      <c r="AL32" s="38">
        <f t="shared" si="60"/>
        <v>5.1177878558830957E-3</v>
      </c>
      <c r="AM32" s="38">
        <f t="shared" si="61"/>
        <v>4.8484306003103014E-3</v>
      </c>
      <c r="AN32" s="38">
        <f t="shared" si="62"/>
        <v>4.6060090702947859E-3</v>
      </c>
      <c r="AO32" s="38">
        <f t="shared" si="7"/>
        <v>4.7000092554028428E-3</v>
      </c>
      <c r="AP32" s="38">
        <f t="shared" si="63"/>
        <v>4.797926114890402E-3</v>
      </c>
    </row>
    <row r="33" spans="1:42" hidden="1" x14ac:dyDescent="0.25">
      <c r="A33" s="310"/>
      <c r="B33" s="3">
        <v>10000</v>
      </c>
      <c r="C33" s="4">
        <v>4.5138888888888902E-2</v>
      </c>
      <c r="D33" s="5">
        <f t="shared" si="55"/>
        <v>2.564102564102563</v>
      </c>
      <c r="E33" s="4">
        <f t="shared" si="40"/>
        <v>4.5138888888888902E-3</v>
      </c>
      <c r="F33" s="19">
        <f t="shared" si="41"/>
        <v>9.2307692307692264</v>
      </c>
      <c r="G33" s="6">
        <f t="shared" si="56"/>
        <v>4.6060090702947859E-3</v>
      </c>
      <c r="H33" s="6">
        <f t="shared" si="57"/>
        <v>5.7575113378684822E-3</v>
      </c>
      <c r="I33" s="19">
        <f t="shared" si="14"/>
        <v>7.3846153846153815</v>
      </c>
      <c r="J33" s="7">
        <f t="shared" si="58"/>
        <v>5.4188342003468068E-3</v>
      </c>
      <c r="K33" s="18">
        <f t="shared" si="16"/>
        <v>7.8461538461538423</v>
      </c>
      <c r="L33" s="7">
        <f t="shared" si="59"/>
        <v>5.1177878558830957E-3</v>
      </c>
      <c r="M33" s="18">
        <f t="shared" si="18"/>
        <v>8.3076923076923048</v>
      </c>
      <c r="N33" s="7">
        <f t="shared" si="19"/>
        <v>4.8484306003103014E-3</v>
      </c>
      <c r="O33" s="18">
        <f t="shared" si="20"/>
        <v>8.7692307692307647</v>
      </c>
      <c r="P33" s="7">
        <f t="shared" si="21"/>
        <v>4.5138888888888902E-3</v>
      </c>
      <c r="Q33" s="18">
        <f t="shared" si="22"/>
        <v>9.2307692307692264</v>
      </c>
      <c r="R33" s="45">
        <f t="shared" si="23"/>
        <v>1.0468202432488151E-2</v>
      </c>
      <c r="S33" s="42">
        <f t="shared" si="24"/>
        <v>2.2112820512820508</v>
      </c>
      <c r="T33" s="45">
        <f t="shared" si="25"/>
        <v>2.0936404864976303E-3</v>
      </c>
      <c r="U33" s="55">
        <f t="shared" si="26"/>
        <v>7.9606153846153829</v>
      </c>
      <c r="V33" s="45">
        <f t="shared" si="27"/>
        <v>8.1884605694129524E-3</v>
      </c>
      <c r="W33" s="56">
        <f t="shared" si="28"/>
        <v>2.2615384615384606</v>
      </c>
      <c r="X33" s="45">
        <f t="shared" si="29"/>
        <v>2.0471151423532381E-3</v>
      </c>
      <c r="Y33" s="55">
        <f t="shared" si="30"/>
        <v>8.1415384615384578</v>
      </c>
      <c r="Z33" s="45">
        <f t="shared" si="31"/>
        <v>5.8181167203723615E-3</v>
      </c>
      <c r="AA33" s="42">
        <f t="shared" si="32"/>
        <v>2.3871794871794862</v>
      </c>
      <c r="AB33" s="45">
        <f t="shared" si="33"/>
        <v>1.9393722401241204E-3</v>
      </c>
      <c r="AC33" s="72">
        <f t="shared" si="34"/>
        <v>8.593846153846151</v>
      </c>
      <c r="AD33" s="45">
        <f t="shared" si="0"/>
        <v>3.6848072562358286E-3</v>
      </c>
      <c r="AE33" s="42">
        <f t="shared" si="35"/>
        <v>2.5128205128205128</v>
      </c>
      <c r="AF33" s="45">
        <f t="shared" si="36"/>
        <v>1.8424036281179143E-3</v>
      </c>
      <c r="AG33" s="72">
        <f t="shared" si="37"/>
        <v>9.046153846153846</v>
      </c>
      <c r="AH33" s="48">
        <f t="shared" si="38"/>
        <v>9.5029239766081901E-3</v>
      </c>
      <c r="AI33" s="38">
        <f t="shared" si="1"/>
        <v>1.3541666666666671E-3</v>
      </c>
      <c r="AJ33" s="38">
        <f t="shared" si="2"/>
        <v>8.5978835978836002E-4</v>
      </c>
      <c r="AK33" s="38">
        <f t="shared" si="3"/>
        <v>4.1035353535353545E-4</v>
      </c>
      <c r="AL33" s="38">
        <f t="shared" si="60"/>
        <v>5.1177878558830957E-3</v>
      </c>
      <c r="AM33" s="38">
        <f t="shared" si="61"/>
        <v>4.8484306003103014E-3</v>
      </c>
      <c r="AN33" s="38">
        <f t="shared" si="62"/>
        <v>4.6060090702947859E-3</v>
      </c>
      <c r="AO33" s="38">
        <f t="shared" si="7"/>
        <v>4.7000092554028428E-3</v>
      </c>
      <c r="AP33" s="38">
        <f t="shared" si="63"/>
        <v>4.797926114890402E-3</v>
      </c>
    </row>
    <row r="34" spans="1:42" x14ac:dyDescent="0.25">
      <c r="A34" s="61" t="s">
        <v>17</v>
      </c>
      <c r="B34" s="61"/>
      <c r="C34" s="8">
        <f t="shared" ref="C34:H34" si="64">AVERAGE(C28:C29)</f>
        <v>4.2361111111111113E-2</v>
      </c>
      <c r="D34" s="9">
        <f t="shared" si="64"/>
        <v>2.7329749103942653</v>
      </c>
      <c r="E34" s="8">
        <f t="shared" si="64"/>
        <v>4.2361111111111115E-3</v>
      </c>
      <c r="F34" s="22">
        <f t="shared" si="64"/>
        <v>9.8387096774193541</v>
      </c>
      <c r="G34" s="10">
        <f t="shared" si="64"/>
        <v>4.3225623582766447E-3</v>
      </c>
      <c r="H34" s="10">
        <f t="shared" si="64"/>
        <v>5.4032029478458055E-3</v>
      </c>
      <c r="I34" s="22">
        <f t="shared" si="14"/>
        <v>7.870967741935484</v>
      </c>
      <c r="J34" s="10">
        <f>AVERAGE(J28:J29)</f>
        <v>5.0853674803254638E-3</v>
      </c>
      <c r="K34" s="22">
        <f t="shared" si="16"/>
        <v>8.3629032258064502</v>
      </c>
      <c r="L34" s="10">
        <f>AVERAGE(L28:L29)</f>
        <v>4.8028470647518279E-3</v>
      </c>
      <c r="M34" s="22">
        <f t="shared" si="18"/>
        <v>8.8548387096774182</v>
      </c>
      <c r="N34" s="10">
        <f t="shared" si="19"/>
        <v>4.5500656402912053E-3</v>
      </c>
      <c r="O34" s="22">
        <f t="shared" si="20"/>
        <v>9.3467741935483861</v>
      </c>
      <c r="P34" s="10">
        <f t="shared" si="21"/>
        <v>4.2361111111111115E-3</v>
      </c>
      <c r="Q34" s="22">
        <f t="shared" si="22"/>
        <v>9.8387096774193541</v>
      </c>
      <c r="R34" s="10">
        <f t="shared" si="23"/>
        <v>9.8240053597196467E-3</v>
      </c>
      <c r="S34" s="9">
        <f t="shared" si="24"/>
        <v>2.3562841530054639</v>
      </c>
      <c r="T34" s="10">
        <f t="shared" si="25"/>
        <v>1.9648010719439291E-3</v>
      </c>
      <c r="U34" s="51">
        <f t="shared" si="26"/>
        <v>8.4826229508196711</v>
      </c>
      <c r="V34" s="10">
        <f t="shared" si="27"/>
        <v>7.6845553036029241E-3</v>
      </c>
      <c r="W34" s="50">
        <f t="shared" si="28"/>
        <v>2.4098360655737698</v>
      </c>
      <c r="X34" s="10">
        <f t="shared" si="29"/>
        <v>1.921138825900731E-3</v>
      </c>
      <c r="Y34" s="51">
        <f t="shared" si="30"/>
        <v>8.6754098360655725</v>
      </c>
      <c r="Z34" s="10">
        <f t="shared" si="31"/>
        <v>5.4600787683494459E-3</v>
      </c>
      <c r="AA34" s="9">
        <f t="shared" si="32"/>
        <v>2.5437158469945356</v>
      </c>
      <c r="AB34" s="10">
        <f t="shared" si="33"/>
        <v>1.8200262561164817E-3</v>
      </c>
      <c r="AC34" s="22">
        <f t="shared" si="34"/>
        <v>9.1573770491803277</v>
      </c>
      <c r="AD34" s="10">
        <f t="shared" si="0"/>
        <v>3.4580498866213162E-3</v>
      </c>
      <c r="AE34" s="9">
        <f t="shared" si="35"/>
        <v>2.6775956284152995</v>
      </c>
      <c r="AF34" s="10">
        <f t="shared" si="36"/>
        <v>1.7290249433106581E-3</v>
      </c>
      <c r="AG34" s="22">
        <f t="shared" si="37"/>
        <v>9.6393442622950793</v>
      </c>
      <c r="AH34" s="39">
        <f t="shared" si="38"/>
        <v>8.9181286549707625E-3</v>
      </c>
      <c r="AI34" s="39">
        <f t="shared" si="1"/>
        <v>1.2708333333333335E-3</v>
      </c>
      <c r="AJ34" s="39">
        <f t="shared" si="2"/>
        <v>8.0687830687830697E-4</v>
      </c>
      <c r="AK34" s="39">
        <f t="shared" si="3"/>
        <v>3.8510101010101009E-4</v>
      </c>
      <c r="AL34" s="39">
        <f>AVERAGE(AL28:AL29)</f>
        <v>4.8028470647518279E-3</v>
      </c>
      <c r="AM34" s="39">
        <f>AVERAGE(AM28:AM29)</f>
        <v>4.5500656402912053E-3</v>
      </c>
      <c r="AN34" s="39">
        <f>AVERAGE(AN28:AN29)</f>
        <v>4.3225623582766447E-3</v>
      </c>
      <c r="AO34" s="39">
        <f t="shared" si="7"/>
        <v>4.4107779166088212E-3</v>
      </c>
      <c r="AP34" s="39">
        <f>AVERAGE(AP28:AP29)</f>
        <v>4.5026691232048386E-3</v>
      </c>
    </row>
    <row r="35" spans="1:42" x14ac:dyDescent="0.25">
      <c r="A35" s="24"/>
    </row>
  </sheetData>
  <mergeCells count="14">
    <mergeCell ref="A1:AP1"/>
    <mergeCell ref="A28:A33"/>
    <mergeCell ref="A2:F2"/>
    <mergeCell ref="AN3:AP3"/>
    <mergeCell ref="A4:A10"/>
    <mergeCell ref="A12:A18"/>
    <mergeCell ref="A20:A26"/>
    <mergeCell ref="L2:M2"/>
    <mergeCell ref="N2:O2"/>
    <mergeCell ref="J2:K2"/>
    <mergeCell ref="H2:I2"/>
    <mergeCell ref="P2:Q2"/>
    <mergeCell ref="AD2:AG2"/>
    <mergeCell ref="Z2:AC2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B7EE-4B83-453B-BB9D-4324F96573A1}">
  <dimension ref="A1:AQ34"/>
  <sheetViews>
    <sheetView workbookViewId="0">
      <selection activeCell="AB12" sqref="AB12"/>
    </sheetView>
  </sheetViews>
  <sheetFormatPr defaultColWidth="7.140625" defaultRowHeight="15" x14ac:dyDescent="0.25"/>
  <cols>
    <col min="8" max="19" width="7.140625" customWidth="1"/>
    <col min="22" max="23" width="0" hidden="1" customWidth="1"/>
  </cols>
  <sheetData>
    <row r="1" spans="1:43" x14ac:dyDescent="0.25">
      <c r="A1" s="308" t="s">
        <v>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</row>
    <row r="2" spans="1:43" x14ac:dyDescent="0.25">
      <c r="A2" s="308"/>
      <c r="B2" s="308"/>
      <c r="C2" s="308"/>
      <c r="D2" s="308"/>
      <c r="E2" s="308"/>
      <c r="F2" s="308"/>
      <c r="G2" s="69">
        <v>0.98</v>
      </c>
      <c r="H2" s="315">
        <v>0.8</v>
      </c>
      <c r="I2" s="315"/>
      <c r="J2" s="315">
        <v>0.85</v>
      </c>
      <c r="K2" s="315"/>
      <c r="L2" s="315">
        <v>0.9</v>
      </c>
      <c r="M2" s="315"/>
      <c r="N2" s="315">
        <v>0.95</v>
      </c>
      <c r="O2" s="315"/>
      <c r="P2" s="315">
        <v>1</v>
      </c>
      <c r="Q2" s="315"/>
      <c r="R2" s="69">
        <v>0.95</v>
      </c>
      <c r="S2" s="69"/>
      <c r="T2" s="69"/>
      <c r="U2" s="69"/>
      <c r="V2" s="69">
        <v>1.05</v>
      </c>
      <c r="W2" s="69"/>
      <c r="X2" s="69"/>
      <c r="Y2" s="69"/>
      <c r="Z2" s="69"/>
      <c r="AA2" s="315">
        <v>0.95</v>
      </c>
      <c r="AB2" s="315"/>
      <c r="AC2" s="315"/>
      <c r="AD2" s="315"/>
      <c r="AE2" s="315">
        <v>1</v>
      </c>
      <c r="AF2" s="315"/>
      <c r="AG2" s="315"/>
      <c r="AH2" s="315"/>
      <c r="AI2" s="69"/>
      <c r="AJ2" s="69">
        <v>1</v>
      </c>
      <c r="AK2" s="69">
        <v>1.05</v>
      </c>
      <c r="AL2" s="69">
        <v>1.1000000000000001</v>
      </c>
      <c r="AM2" s="69">
        <v>0.9</v>
      </c>
      <c r="AN2" s="69">
        <v>0.95</v>
      </c>
      <c r="AO2" s="69">
        <v>1</v>
      </c>
      <c r="AP2" s="69">
        <v>0.98</v>
      </c>
      <c r="AQ2" s="69">
        <v>0.96</v>
      </c>
    </row>
    <row r="3" spans="1:43" x14ac:dyDescent="0.25">
      <c r="A3" s="65" t="s">
        <v>1</v>
      </c>
      <c r="B3" s="65"/>
      <c r="C3" s="65" t="s">
        <v>2</v>
      </c>
      <c r="D3" s="65" t="s">
        <v>3</v>
      </c>
      <c r="E3" s="65" t="s">
        <v>4</v>
      </c>
      <c r="F3" s="65" t="s">
        <v>13</v>
      </c>
      <c r="G3" s="65" t="s">
        <v>6</v>
      </c>
      <c r="H3" s="65" t="s">
        <v>7</v>
      </c>
      <c r="I3" s="65" t="s">
        <v>13</v>
      </c>
      <c r="J3" s="65" t="s">
        <v>8</v>
      </c>
      <c r="K3" s="65" t="s">
        <v>13</v>
      </c>
      <c r="L3" s="65" t="s">
        <v>9</v>
      </c>
      <c r="M3" s="65" t="s">
        <v>13</v>
      </c>
      <c r="N3" s="65" t="s">
        <v>10</v>
      </c>
      <c r="O3" s="65" t="s">
        <v>13</v>
      </c>
      <c r="P3" s="65" t="s">
        <v>11</v>
      </c>
      <c r="Q3" s="65" t="s">
        <v>13</v>
      </c>
      <c r="R3" s="65">
        <v>2000</v>
      </c>
      <c r="S3" s="65"/>
      <c r="T3" s="65">
        <v>245</v>
      </c>
      <c r="U3" s="65" t="s">
        <v>14</v>
      </c>
      <c r="V3" s="65">
        <v>1600</v>
      </c>
      <c r="W3" s="65"/>
      <c r="X3" s="65">
        <v>240</v>
      </c>
      <c r="Y3" s="65" t="s">
        <v>14</v>
      </c>
      <c r="Z3" s="65"/>
      <c r="AA3" s="65">
        <v>1200</v>
      </c>
      <c r="AB3" s="65" t="s">
        <v>16</v>
      </c>
      <c r="AC3" s="65">
        <v>400</v>
      </c>
      <c r="AD3" s="65" t="s">
        <v>14</v>
      </c>
      <c r="AE3" s="65">
        <v>800</v>
      </c>
      <c r="AF3" s="65" t="s">
        <v>16</v>
      </c>
      <c r="AG3" s="65">
        <v>400</v>
      </c>
      <c r="AH3" s="49" t="s">
        <v>13</v>
      </c>
      <c r="AI3" s="49" t="s">
        <v>22</v>
      </c>
      <c r="AJ3" s="65">
        <v>300</v>
      </c>
      <c r="AK3" s="65">
        <v>200</v>
      </c>
      <c r="AL3" s="65">
        <v>100</v>
      </c>
      <c r="AM3" s="65" t="s">
        <v>10</v>
      </c>
      <c r="AN3" s="65" t="s">
        <v>11</v>
      </c>
      <c r="AO3" s="308" t="s">
        <v>12</v>
      </c>
      <c r="AP3" s="308"/>
      <c r="AQ3" s="308"/>
    </row>
    <row r="4" spans="1:43" x14ac:dyDescent="0.25">
      <c r="A4" s="309" t="s">
        <v>18</v>
      </c>
      <c r="B4" s="3">
        <v>10000</v>
      </c>
      <c r="C4" s="4">
        <v>3.125E-2</v>
      </c>
      <c r="D4" s="5">
        <f>B4/($C4*24*60*60)</f>
        <v>3.7037037037037037</v>
      </c>
      <c r="E4" s="4">
        <f>C4/(B4/1000)</f>
        <v>3.1250000000000002E-3</v>
      </c>
      <c r="F4" s="19">
        <f>SUM(D4*3600)/1000</f>
        <v>13.333333333333334</v>
      </c>
      <c r="G4" s="6">
        <f>SUM(E4/$G$2)</f>
        <v>3.1887755102040817E-3</v>
      </c>
      <c r="H4" s="6">
        <f>SUM(G4/$H$2)</f>
        <v>3.9859693877551021E-3</v>
      </c>
      <c r="I4" s="19">
        <f>SUM(F4*$H$2)</f>
        <v>10.666666666666668</v>
      </c>
      <c r="J4" s="7">
        <f>SUM(G4/$J$2)</f>
        <v>3.7515006002400964E-3</v>
      </c>
      <c r="K4" s="18">
        <f>SUM(F4*$J$2)</f>
        <v>11.333333333333334</v>
      </c>
      <c r="L4" s="7">
        <f>SUM(G4/$L$2)</f>
        <v>3.5430839002267575E-3</v>
      </c>
      <c r="M4" s="18">
        <f>SUM(F4*$L$2)</f>
        <v>12</v>
      </c>
      <c r="N4" s="7">
        <f>SUM(G4/$N$2)</f>
        <v>3.3566058002148231E-3</v>
      </c>
      <c r="O4" s="18">
        <f>SUM(F4*$N$2)</f>
        <v>12.666666666666666</v>
      </c>
      <c r="P4" s="7">
        <f>E4</f>
        <v>3.1250000000000002E-3</v>
      </c>
      <c r="Q4" s="18">
        <f>F4</f>
        <v>13.333333333333334</v>
      </c>
      <c r="R4" s="45">
        <f>SUM(G4*2)/$R$2</f>
        <v>6.7132116004296463E-3</v>
      </c>
      <c r="S4" s="42">
        <f>$R$3/(R4*24*60*60)</f>
        <v>3.4481481481481477</v>
      </c>
      <c r="T4" s="45">
        <f>SUM(R4/$R$3)*$T$3</f>
        <v>8.2236842105263175E-4</v>
      </c>
      <c r="U4" s="55">
        <f>(S4*3600)/1000</f>
        <v>12.413333333333332</v>
      </c>
      <c r="V4" s="45">
        <f>SUM(G4*1.6)/$V$2</f>
        <v>4.859086491739553E-3</v>
      </c>
      <c r="W4" s="56">
        <f>SUM($V$3/(V4*24*60*60))</f>
        <v>3.8111111111111109</v>
      </c>
      <c r="X4" s="45">
        <f>SUM(V4/$V$3)*$X$3</f>
        <v>7.2886297376093293E-4</v>
      </c>
      <c r="Y4" s="55">
        <f>(W4*3600)/1000</f>
        <v>13.72</v>
      </c>
      <c r="Z4" s="45">
        <f>SUM(T4+X4)</f>
        <v>1.5512313948135648E-3</v>
      </c>
      <c r="AA4" s="45">
        <f>SUM(G4*1.2)/$AA$2</f>
        <v>4.0279269602577876E-3</v>
      </c>
      <c r="AB4" s="42">
        <f>$AA$3/(AA4*24*60*60)</f>
        <v>3.4481481481481477</v>
      </c>
      <c r="AC4" s="45">
        <f>SUM(AA4/$AA$3)*$AC$3</f>
        <v>1.3426423200859291E-3</v>
      </c>
      <c r="AD4" s="72">
        <f>(AB4*3600)/1000</f>
        <v>12.413333333333332</v>
      </c>
      <c r="AE4" s="45">
        <f t="shared" ref="AE4:AE34" si="0">SUM((G4/1000)*$AE$3)/$AE$2</f>
        <v>2.5510204081632655E-3</v>
      </c>
      <c r="AF4" s="42">
        <f>$AE$3/(AE4*24*60*60)</f>
        <v>3.6296296296296293</v>
      </c>
      <c r="AG4" s="45">
        <f>SUM(AE4/$AE$3)*$AG$3</f>
        <v>1.2755102040816328E-3</v>
      </c>
      <c r="AH4" s="72">
        <f>SUM(AF4*3600/1000)</f>
        <v>13.066666666666666</v>
      </c>
      <c r="AI4" s="45">
        <f>SUM(AA4+AE4)</f>
        <v>6.5789473684210531E-3</v>
      </c>
      <c r="AJ4" s="7">
        <f t="shared" ref="AJ4:AJ34" si="1">SUM((E4/1000)*$AJ$3)/$AJ$2</f>
        <v>9.3750000000000007E-4</v>
      </c>
      <c r="AK4" s="7">
        <f t="shared" ref="AK4:AK34" si="2">SUM((E4/1000)*$AK$3)/$AK$2</f>
        <v>5.9523809523809518E-4</v>
      </c>
      <c r="AL4" s="7">
        <f t="shared" ref="AL4:AL34" si="3">SUM(E4/1000)*$AL$3/$AL$2</f>
        <v>2.8409090909090908E-4</v>
      </c>
      <c r="AM4" s="7">
        <f t="shared" ref="AM4:AM26" si="4">SUM(G4/$AM$2)</f>
        <v>3.5430839002267575E-3</v>
      </c>
      <c r="AN4" s="7">
        <f t="shared" ref="AN4:AN26" si="5">SUM(G4/$AN$2)</f>
        <v>3.3566058002148231E-3</v>
      </c>
      <c r="AO4" s="7">
        <f t="shared" ref="AO4:AO26" si="6">SUM(G4/$AO$2)</f>
        <v>3.1887755102040817E-3</v>
      </c>
      <c r="AP4" s="7">
        <f t="shared" ref="AP4:AP34" si="7">SUM(G4/$AP$2)</f>
        <v>3.2538525614327365E-3</v>
      </c>
      <c r="AQ4" s="7">
        <f t="shared" ref="AQ4:AQ26" si="8">SUM(G4/$AQ$2)</f>
        <v>3.3216411564625853E-3</v>
      </c>
    </row>
    <row r="5" spans="1:43" x14ac:dyDescent="0.25">
      <c r="A5" s="310"/>
      <c r="B5" s="3">
        <v>10000</v>
      </c>
      <c r="C5" s="4">
        <v>3.1944444444444449E-2</v>
      </c>
      <c r="D5" s="5">
        <f t="shared" ref="D5:D10" si="9">B5/($C5*24*60*60)</f>
        <v>3.6231884057971007</v>
      </c>
      <c r="E5" s="4">
        <f t="shared" ref="E5:E10" si="10">C5/(B5/1000)</f>
        <v>3.1944444444444451E-3</v>
      </c>
      <c r="F5" s="19">
        <f t="shared" ref="F5:F10" si="11">SUM(D5*3600)/1000</f>
        <v>13.043478260869563</v>
      </c>
      <c r="G5" s="6">
        <f t="shared" ref="G5:G10" si="12">SUM(E5/$G$2)</f>
        <v>3.2596371882086177E-3</v>
      </c>
      <c r="H5" s="6">
        <f t="shared" ref="H5:H10" si="13">SUM(G5/$H$2)</f>
        <v>4.0745464852607717E-3</v>
      </c>
      <c r="I5" s="19">
        <f t="shared" ref="I5:I34" si="14">SUM(F5*$H$2)</f>
        <v>10.434782608695651</v>
      </c>
      <c r="J5" s="7">
        <f t="shared" ref="J5:J10" si="15">SUM(G5/$J$2)</f>
        <v>3.8348672802454328E-3</v>
      </c>
      <c r="K5" s="18">
        <f t="shared" ref="K5:K34" si="16">SUM(F5*$J$2)</f>
        <v>11.086956521739127</v>
      </c>
      <c r="L5" s="7">
        <f t="shared" ref="L5:L11" si="17">SUM(G5/$L$2)</f>
        <v>3.6218190980095749E-3</v>
      </c>
      <c r="M5" s="18">
        <f t="shared" ref="M5:M34" si="18">SUM(F5*$L$2)</f>
        <v>11.739130434782608</v>
      </c>
      <c r="N5" s="7">
        <f t="shared" ref="N5:N34" si="19">SUM(G5/$N$2)</f>
        <v>3.4311970402195976E-3</v>
      </c>
      <c r="O5" s="18">
        <f t="shared" ref="O5:O34" si="20">SUM(F5*$N$2)</f>
        <v>12.391304347826084</v>
      </c>
      <c r="P5" s="7">
        <f t="shared" ref="P5:Q34" si="21">E5</f>
        <v>3.1944444444444451E-3</v>
      </c>
      <c r="Q5" s="18">
        <f t="shared" si="21"/>
        <v>13.043478260869563</v>
      </c>
      <c r="R5" s="45">
        <f t="shared" ref="R5:R34" si="22">SUM(G5*2)/$R$2</f>
        <v>6.8623940804391952E-3</v>
      </c>
      <c r="S5" s="42">
        <f t="shared" ref="S5:S34" si="23">$R$3/(R5*24*60*60)</f>
        <v>3.3731884057971007</v>
      </c>
      <c r="T5" s="45">
        <f t="shared" ref="T5:T34" si="24">SUM(R5/$R$3)*$T$3</f>
        <v>8.4064327485380147E-4</v>
      </c>
      <c r="U5" s="55">
        <f t="shared" ref="U5:U34" si="25">(S5*3600)/1000</f>
        <v>12.143478260869562</v>
      </c>
      <c r="V5" s="45">
        <f t="shared" ref="V5:V34" si="26">SUM(G5*1.6)/$V$2</f>
        <v>4.967066191555989E-3</v>
      </c>
      <c r="W5" s="56">
        <f t="shared" ref="W5:W34" si="27">SUM($V$3/(V5*24*60*60))</f>
        <v>3.728260869565216</v>
      </c>
      <c r="X5" s="45">
        <f t="shared" ref="X5:X34" si="28">SUM(V5/$V$3)*$X$3</f>
        <v>7.450599287333983E-4</v>
      </c>
      <c r="Y5" s="55">
        <f t="shared" ref="Y5:Y34" si="29">(W5*3600)/1000</f>
        <v>13.421739130434776</v>
      </c>
      <c r="Z5" s="55"/>
      <c r="AA5" s="45">
        <f t="shared" ref="AA5:AA34" si="30">SUM(G5*1.2)/$AA$2</f>
        <v>4.1174364482635178E-3</v>
      </c>
      <c r="AB5" s="42">
        <f t="shared" ref="AB5:AB34" si="31">$AA$3/(AA5*24*60*60)</f>
        <v>3.3731884057971007</v>
      </c>
      <c r="AC5" s="45">
        <f t="shared" ref="AC5:AC34" si="32">SUM(AA5/$AA$3)*$AC$3</f>
        <v>1.3724788160878391E-3</v>
      </c>
      <c r="AD5" s="72">
        <f t="shared" ref="AD5:AD34" si="33">(AB5*3600)/1000</f>
        <v>12.143478260869562</v>
      </c>
      <c r="AE5" s="45">
        <f t="shared" si="0"/>
        <v>2.6077097505668944E-3</v>
      </c>
      <c r="AF5" s="42">
        <f t="shared" ref="AF5:AF34" si="34">$AE$3/(AE5*24*60*60)</f>
        <v>3.5507246376811583</v>
      </c>
      <c r="AG5" s="45">
        <f t="shared" ref="AG5:AG34" si="35">SUM(AE5/$AE$3)*$AG$3</f>
        <v>1.3038548752834472E-3</v>
      </c>
      <c r="AH5" s="72">
        <f t="shared" ref="AH5:AH34" si="36">SUM(AF5*3600/1000)</f>
        <v>12.78260869565217</v>
      </c>
      <c r="AI5" s="45">
        <f t="shared" ref="AI5:AI34" si="37">SUM(AA5+AE5)</f>
        <v>6.7251461988304118E-3</v>
      </c>
      <c r="AJ5" s="7">
        <f t="shared" si="1"/>
        <v>9.583333333333335E-4</v>
      </c>
      <c r="AK5" s="7">
        <f t="shared" si="2"/>
        <v>6.0846560846560861E-4</v>
      </c>
      <c r="AL5" s="7">
        <f t="shared" si="3"/>
        <v>2.9040404040404043E-4</v>
      </c>
      <c r="AM5" s="7">
        <f t="shared" si="4"/>
        <v>3.6218190980095749E-3</v>
      </c>
      <c r="AN5" s="7">
        <f t="shared" si="5"/>
        <v>3.4311970402195976E-3</v>
      </c>
      <c r="AO5" s="7">
        <f t="shared" si="6"/>
        <v>3.2596371882086177E-3</v>
      </c>
      <c r="AP5" s="7">
        <f t="shared" si="7"/>
        <v>3.3261603961312427E-3</v>
      </c>
      <c r="AQ5" s="7">
        <f t="shared" si="8"/>
        <v>3.3954554043839767E-3</v>
      </c>
    </row>
    <row r="6" spans="1:43" x14ac:dyDescent="0.25">
      <c r="A6" s="310"/>
      <c r="B6" s="3">
        <v>10000</v>
      </c>
      <c r="C6" s="4">
        <v>3.2638888888888898E-2</v>
      </c>
      <c r="D6" s="5">
        <f t="shared" si="9"/>
        <v>3.5460992907801407</v>
      </c>
      <c r="E6" s="4">
        <f t="shared" si="10"/>
        <v>3.26388888888889E-3</v>
      </c>
      <c r="F6" s="19">
        <f t="shared" si="11"/>
        <v>12.765957446808507</v>
      </c>
      <c r="G6" s="6">
        <f t="shared" si="12"/>
        <v>3.3304988662131532E-3</v>
      </c>
      <c r="H6" s="6">
        <f t="shared" si="13"/>
        <v>4.1631235827664414E-3</v>
      </c>
      <c r="I6" s="19">
        <f t="shared" si="14"/>
        <v>10.212765957446805</v>
      </c>
      <c r="J6" s="7">
        <f t="shared" si="15"/>
        <v>3.9182339602507688E-3</v>
      </c>
      <c r="K6" s="18">
        <f t="shared" si="16"/>
        <v>10.851063829787231</v>
      </c>
      <c r="L6" s="7">
        <f t="shared" si="17"/>
        <v>3.7005542957923923E-3</v>
      </c>
      <c r="M6" s="18">
        <f t="shared" si="18"/>
        <v>11.489361702127656</v>
      </c>
      <c r="N6" s="7">
        <f t="shared" si="19"/>
        <v>3.5057882802243721E-3</v>
      </c>
      <c r="O6" s="18">
        <f t="shared" si="20"/>
        <v>12.127659574468082</v>
      </c>
      <c r="P6" s="7">
        <f t="shared" si="21"/>
        <v>3.26388888888889E-3</v>
      </c>
      <c r="Q6" s="18">
        <f t="shared" si="21"/>
        <v>12.765957446808507</v>
      </c>
      <c r="R6" s="45">
        <f t="shared" si="22"/>
        <v>7.0115765604487441E-3</v>
      </c>
      <c r="S6" s="42">
        <f t="shared" si="23"/>
        <v>3.3014184397163104</v>
      </c>
      <c r="T6" s="45">
        <f t="shared" si="24"/>
        <v>8.5891812865497119E-4</v>
      </c>
      <c r="U6" s="55">
        <f t="shared" si="25"/>
        <v>11.885106382978718</v>
      </c>
      <c r="V6" s="45">
        <f t="shared" si="26"/>
        <v>5.075045891372424E-3</v>
      </c>
      <c r="W6" s="56">
        <f t="shared" si="27"/>
        <v>3.6489361702127643</v>
      </c>
      <c r="X6" s="45">
        <f t="shared" si="28"/>
        <v>7.6125688370586367E-4</v>
      </c>
      <c r="Y6" s="55">
        <f t="shared" si="29"/>
        <v>13.136170212765952</v>
      </c>
      <c r="Z6" s="55"/>
      <c r="AA6" s="45">
        <f t="shared" si="30"/>
        <v>4.2069459362692463E-3</v>
      </c>
      <c r="AB6" s="42">
        <f t="shared" si="31"/>
        <v>3.3014184397163109</v>
      </c>
      <c r="AC6" s="45">
        <f t="shared" si="32"/>
        <v>1.4023153120897489E-3</v>
      </c>
      <c r="AD6" s="72">
        <f t="shared" si="33"/>
        <v>11.885106382978719</v>
      </c>
      <c r="AE6" s="45">
        <f t="shared" si="0"/>
        <v>2.6643990929705228E-3</v>
      </c>
      <c r="AF6" s="42">
        <f t="shared" si="34"/>
        <v>3.4751773049645376</v>
      </c>
      <c r="AG6" s="45">
        <f t="shared" si="35"/>
        <v>1.3321995464852614E-3</v>
      </c>
      <c r="AH6" s="72">
        <f t="shared" si="36"/>
        <v>12.510638297872337</v>
      </c>
      <c r="AI6" s="45">
        <f t="shared" si="37"/>
        <v>6.8713450292397695E-3</v>
      </c>
      <c r="AJ6" s="7">
        <f t="shared" si="1"/>
        <v>9.7916666666666703E-4</v>
      </c>
      <c r="AK6" s="7">
        <f t="shared" si="2"/>
        <v>6.2169312169312193E-4</v>
      </c>
      <c r="AL6" s="7">
        <f t="shared" si="3"/>
        <v>2.9671717171717184E-4</v>
      </c>
      <c r="AM6" s="7">
        <f t="shared" si="4"/>
        <v>3.7005542957923923E-3</v>
      </c>
      <c r="AN6" s="7">
        <f t="shared" si="5"/>
        <v>3.5057882802243721E-3</v>
      </c>
      <c r="AO6" s="7">
        <f t="shared" si="6"/>
        <v>3.3304988662131532E-3</v>
      </c>
      <c r="AP6" s="7">
        <f t="shared" si="7"/>
        <v>3.3984682308297481E-3</v>
      </c>
      <c r="AQ6" s="7">
        <f t="shared" si="8"/>
        <v>3.4692696523053682E-3</v>
      </c>
    </row>
    <row r="7" spans="1:43" x14ac:dyDescent="0.25">
      <c r="A7" s="310"/>
      <c r="B7" s="3">
        <v>10000</v>
      </c>
      <c r="C7" s="4">
        <v>3.3333333333333298E-2</v>
      </c>
      <c r="D7" s="5">
        <f t="shared" si="9"/>
        <v>3.4722222222222259</v>
      </c>
      <c r="E7" s="4">
        <f t="shared" si="10"/>
        <v>3.3333333333333296E-3</v>
      </c>
      <c r="F7" s="19">
        <f t="shared" si="11"/>
        <v>12.500000000000012</v>
      </c>
      <c r="G7" s="6">
        <f t="shared" si="12"/>
        <v>3.4013605442176835E-3</v>
      </c>
      <c r="H7" s="6">
        <f t="shared" si="13"/>
        <v>4.251700680272104E-3</v>
      </c>
      <c r="I7" s="19">
        <f t="shared" si="14"/>
        <v>10.000000000000011</v>
      </c>
      <c r="J7" s="7">
        <f t="shared" si="15"/>
        <v>4.0016006402560983E-3</v>
      </c>
      <c r="K7" s="18">
        <f t="shared" si="16"/>
        <v>10.625000000000011</v>
      </c>
      <c r="L7" s="7">
        <f t="shared" si="17"/>
        <v>3.7792894935752036E-3</v>
      </c>
      <c r="M7" s="18">
        <f t="shared" si="18"/>
        <v>11.250000000000011</v>
      </c>
      <c r="N7" s="7">
        <f t="shared" si="19"/>
        <v>3.5803795202291409E-3</v>
      </c>
      <c r="O7" s="18">
        <f t="shared" si="20"/>
        <v>11.875000000000011</v>
      </c>
      <c r="P7" s="7">
        <f t="shared" si="21"/>
        <v>3.3333333333333296E-3</v>
      </c>
      <c r="Q7" s="18">
        <f t="shared" si="21"/>
        <v>12.500000000000012</v>
      </c>
      <c r="R7" s="45">
        <f t="shared" si="22"/>
        <v>7.1607590404582817E-3</v>
      </c>
      <c r="S7" s="42">
        <f t="shared" si="23"/>
        <v>3.2326388888888924</v>
      </c>
      <c r="T7" s="45">
        <f t="shared" si="24"/>
        <v>8.771929824561395E-4</v>
      </c>
      <c r="U7" s="55">
        <f t="shared" si="25"/>
        <v>11.637500000000014</v>
      </c>
      <c r="V7" s="45">
        <f t="shared" si="26"/>
        <v>5.1830255911888513E-3</v>
      </c>
      <c r="W7" s="56">
        <f t="shared" si="27"/>
        <v>3.5729166666666705</v>
      </c>
      <c r="X7" s="45">
        <f t="shared" si="28"/>
        <v>7.7745383867832774E-4</v>
      </c>
      <c r="Y7" s="55">
        <f t="shared" si="29"/>
        <v>12.862500000000015</v>
      </c>
      <c r="Z7" s="55"/>
      <c r="AA7" s="45">
        <f t="shared" si="30"/>
        <v>4.2964554242749678E-3</v>
      </c>
      <c r="AB7" s="42">
        <f t="shared" si="31"/>
        <v>3.2326388888888933</v>
      </c>
      <c r="AC7" s="45">
        <f t="shared" si="32"/>
        <v>1.4321518080916559E-3</v>
      </c>
      <c r="AD7" s="72">
        <f t="shared" si="33"/>
        <v>11.637500000000017</v>
      </c>
      <c r="AE7" s="45">
        <f t="shared" si="0"/>
        <v>2.7210884353741469E-3</v>
      </c>
      <c r="AF7" s="42">
        <f t="shared" si="34"/>
        <v>3.4027777777777808</v>
      </c>
      <c r="AG7" s="45">
        <f t="shared" si="35"/>
        <v>1.3605442176870734E-3</v>
      </c>
      <c r="AH7" s="72">
        <f t="shared" si="36"/>
        <v>12.250000000000011</v>
      </c>
      <c r="AI7" s="45">
        <f t="shared" si="37"/>
        <v>7.0175438596491151E-3</v>
      </c>
      <c r="AJ7" s="7">
        <f t="shared" si="1"/>
        <v>9.9999999999999894E-4</v>
      </c>
      <c r="AK7" s="7">
        <f t="shared" si="2"/>
        <v>6.3492063492063416E-4</v>
      </c>
      <c r="AL7" s="7">
        <f t="shared" si="3"/>
        <v>3.0303030303030265E-4</v>
      </c>
      <c r="AM7" s="7">
        <f t="shared" si="4"/>
        <v>3.7792894935752036E-3</v>
      </c>
      <c r="AN7" s="7">
        <f t="shared" si="5"/>
        <v>3.5803795202291409E-3</v>
      </c>
      <c r="AO7" s="7">
        <f t="shared" si="6"/>
        <v>3.4013605442176835E-3</v>
      </c>
      <c r="AP7" s="7">
        <f t="shared" si="7"/>
        <v>3.4707760655282487E-3</v>
      </c>
      <c r="AQ7" s="7">
        <f t="shared" si="8"/>
        <v>3.5430839002267536E-3</v>
      </c>
    </row>
    <row r="8" spans="1:43" x14ac:dyDescent="0.25">
      <c r="A8" s="310"/>
      <c r="B8" s="3">
        <v>10000</v>
      </c>
      <c r="C8" s="4">
        <v>3.4027777777777803E-2</v>
      </c>
      <c r="D8" s="5">
        <f t="shared" si="9"/>
        <v>3.4013605442176837</v>
      </c>
      <c r="E8" s="4">
        <f t="shared" si="10"/>
        <v>3.4027777777777802E-3</v>
      </c>
      <c r="F8" s="19">
        <f t="shared" si="11"/>
        <v>12.244897959183662</v>
      </c>
      <c r="G8" s="6">
        <f t="shared" si="12"/>
        <v>3.4722222222222246E-3</v>
      </c>
      <c r="H8" s="6">
        <f t="shared" si="13"/>
        <v>4.3402777777777806E-3</v>
      </c>
      <c r="I8" s="19">
        <f t="shared" si="14"/>
        <v>9.7959183673469301</v>
      </c>
      <c r="J8" s="7">
        <f t="shared" si="15"/>
        <v>4.0849673202614407E-3</v>
      </c>
      <c r="K8" s="18">
        <f t="shared" si="16"/>
        <v>10.408163265306113</v>
      </c>
      <c r="L8" s="7">
        <f t="shared" si="17"/>
        <v>3.8580246913580271E-3</v>
      </c>
      <c r="M8" s="18">
        <f t="shared" si="18"/>
        <v>11.020408163265296</v>
      </c>
      <c r="N8" s="7">
        <f t="shared" si="19"/>
        <v>3.654970760233921E-3</v>
      </c>
      <c r="O8" s="18">
        <f t="shared" si="20"/>
        <v>11.632653061224479</v>
      </c>
      <c r="P8" s="7">
        <f t="shared" si="21"/>
        <v>3.4027777777777802E-3</v>
      </c>
      <c r="Q8" s="18">
        <f t="shared" si="21"/>
        <v>12.244897959183662</v>
      </c>
      <c r="R8" s="45">
        <f t="shared" si="22"/>
        <v>7.3099415204678419E-3</v>
      </c>
      <c r="S8" s="42">
        <f t="shared" si="23"/>
        <v>3.1666666666666643</v>
      </c>
      <c r="T8" s="45">
        <f t="shared" si="24"/>
        <v>8.9546783625731063E-4</v>
      </c>
      <c r="U8" s="55">
        <f t="shared" si="25"/>
        <v>11.399999999999991</v>
      </c>
      <c r="V8" s="45">
        <f t="shared" si="26"/>
        <v>5.291005291005295E-3</v>
      </c>
      <c r="W8" s="56">
        <f t="shared" si="27"/>
        <v>3.4999999999999969</v>
      </c>
      <c r="X8" s="45">
        <f t="shared" si="28"/>
        <v>7.936507936507943E-4</v>
      </c>
      <c r="Y8" s="55">
        <f t="shared" si="29"/>
        <v>12.599999999999989</v>
      </c>
      <c r="Z8" s="55"/>
      <c r="AA8" s="45">
        <f t="shared" si="30"/>
        <v>4.385964912280705E-3</v>
      </c>
      <c r="AB8" s="42">
        <f t="shared" si="31"/>
        <v>3.1666666666666647</v>
      </c>
      <c r="AC8" s="45">
        <f t="shared" si="32"/>
        <v>1.4619883040935683E-3</v>
      </c>
      <c r="AD8" s="72">
        <f t="shared" si="33"/>
        <v>11.399999999999993</v>
      </c>
      <c r="AE8" s="45">
        <f t="shared" si="0"/>
        <v>2.7777777777777796E-3</v>
      </c>
      <c r="AF8" s="42">
        <f t="shared" si="34"/>
        <v>3.3333333333333308</v>
      </c>
      <c r="AG8" s="45">
        <f t="shared" si="35"/>
        <v>1.3888888888888898E-3</v>
      </c>
      <c r="AH8" s="72">
        <f t="shared" si="36"/>
        <v>11.999999999999991</v>
      </c>
      <c r="AI8" s="45">
        <f t="shared" si="37"/>
        <v>7.163742690058485E-3</v>
      </c>
      <c r="AJ8" s="7">
        <f t="shared" si="1"/>
        <v>1.0208333333333341E-3</v>
      </c>
      <c r="AK8" s="7">
        <f t="shared" si="2"/>
        <v>6.4814814814814856E-4</v>
      </c>
      <c r="AL8" s="7">
        <f t="shared" si="3"/>
        <v>3.0934343434343449E-4</v>
      </c>
      <c r="AM8" s="7">
        <f t="shared" si="4"/>
        <v>3.8580246913580271E-3</v>
      </c>
      <c r="AN8" s="7">
        <f t="shared" si="5"/>
        <v>3.654970760233921E-3</v>
      </c>
      <c r="AO8" s="7">
        <f t="shared" si="6"/>
        <v>3.4722222222222246E-3</v>
      </c>
      <c r="AP8" s="7">
        <f t="shared" si="7"/>
        <v>3.5430839002267597E-3</v>
      </c>
      <c r="AQ8" s="7">
        <f t="shared" si="8"/>
        <v>3.6168981481481508E-3</v>
      </c>
    </row>
    <row r="9" spans="1:43" x14ac:dyDescent="0.25">
      <c r="A9" s="310"/>
      <c r="B9" s="3">
        <v>10000</v>
      </c>
      <c r="C9" s="4">
        <v>3.4722222222222203E-2</v>
      </c>
      <c r="D9" s="5">
        <f t="shared" si="9"/>
        <v>3.3333333333333353</v>
      </c>
      <c r="E9" s="4">
        <f t="shared" si="10"/>
        <v>3.4722222222222203E-3</v>
      </c>
      <c r="F9" s="19">
        <f t="shared" si="11"/>
        <v>12.000000000000007</v>
      </c>
      <c r="G9" s="6">
        <f t="shared" si="12"/>
        <v>3.5430839002267554E-3</v>
      </c>
      <c r="H9" s="6">
        <f t="shared" si="13"/>
        <v>4.4288548752834441E-3</v>
      </c>
      <c r="I9" s="19">
        <f t="shared" si="14"/>
        <v>9.6000000000000068</v>
      </c>
      <c r="J9" s="7">
        <f t="shared" si="15"/>
        <v>4.1683340002667711E-3</v>
      </c>
      <c r="K9" s="18">
        <f t="shared" si="16"/>
        <v>10.200000000000006</v>
      </c>
      <c r="L9" s="7">
        <f t="shared" si="17"/>
        <v>3.9367598891408388E-3</v>
      </c>
      <c r="M9" s="18">
        <f t="shared" si="18"/>
        <v>10.800000000000006</v>
      </c>
      <c r="N9" s="7">
        <f t="shared" si="19"/>
        <v>3.7295620002386902E-3</v>
      </c>
      <c r="O9" s="18">
        <f t="shared" si="20"/>
        <v>11.400000000000006</v>
      </c>
      <c r="P9" s="7">
        <f t="shared" si="21"/>
        <v>3.4722222222222203E-3</v>
      </c>
      <c r="Q9" s="18">
        <f t="shared" si="21"/>
        <v>12.000000000000007</v>
      </c>
      <c r="R9" s="45">
        <f t="shared" si="22"/>
        <v>7.4591240004773804E-3</v>
      </c>
      <c r="S9" s="42">
        <f t="shared" si="23"/>
        <v>3.1033333333333348</v>
      </c>
      <c r="T9" s="45">
        <f t="shared" si="24"/>
        <v>9.1374269005847905E-4</v>
      </c>
      <c r="U9" s="55">
        <f t="shared" si="25"/>
        <v>11.172000000000006</v>
      </c>
      <c r="V9" s="45">
        <f t="shared" si="26"/>
        <v>5.3989849908217223E-3</v>
      </c>
      <c r="W9" s="56">
        <f t="shared" si="27"/>
        <v>3.4300000000000019</v>
      </c>
      <c r="X9" s="45">
        <f t="shared" si="28"/>
        <v>8.0984774862325837E-4</v>
      </c>
      <c r="Y9" s="55">
        <f t="shared" si="29"/>
        <v>12.348000000000008</v>
      </c>
      <c r="Z9" s="55"/>
      <c r="AA9" s="45">
        <f t="shared" si="30"/>
        <v>4.4754744002864283E-3</v>
      </c>
      <c r="AB9" s="42">
        <f t="shared" si="31"/>
        <v>3.1033333333333348</v>
      </c>
      <c r="AC9" s="45">
        <f t="shared" si="32"/>
        <v>1.4918248000954761E-3</v>
      </c>
      <c r="AD9" s="72">
        <f t="shared" si="33"/>
        <v>11.172000000000006</v>
      </c>
      <c r="AE9" s="45">
        <f t="shared" si="0"/>
        <v>2.8344671201814041E-3</v>
      </c>
      <c r="AF9" s="42">
        <f t="shared" si="34"/>
        <v>3.2666666666666688</v>
      </c>
      <c r="AG9" s="45">
        <f t="shared" si="35"/>
        <v>1.4172335600907021E-3</v>
      </c>
      <c r="AH9" s="72">
        <f t="shared" si="36"/>
        <v>11.760000000000007</v>
      </c>
      <c r="AI9" s="45">
        <f t="shared" si="37"/>
        <v>7.3099415204678324E-3</v>
      </c>
      <c r="AJ9" s="7">
        <f t="shared" si="1"/>
        <v>1.041666666666666E-3</v>
      </c>
      <c r="AK9" s="7">
        <f t="shared" si="2"/>
        <v>6.6137566137566101E-4</v>
      </c>
      <c r="AL9" s="7">
        <f t="shared" si="3"/>
        <v>3.1565656565656547E-4</v>
      </c>
      <c r="AM9" s="7">
        <f t="shared" si="4"/>
        <v>3.9367598891408388E-3</v>
      </c>
      <c r="AN9" s="7">
        <f t="shared" si="5"/>
        <v>3.7295620002386902E-3</v>
      </c>
      <c r="AO9" s="7">
        <f t="shared" si="6"/>
        <v>3.5430839002267554E-3</v>
      </c>
      <c r="AP9" s="7">
        <f t="shared" si="7"/>
        <v>3.6153917349252608E-3</v>
      </c>
      <c r="AQ9" s="7">
        <f t="shared" si="8"/>
        <v>3.690712396069537E-3</v>
      </c>
    </row>
    <row r="10" spans="1:43" x14ac:dyDescent="0.25">
      <c r="A10" s="310"/>
      <c r="B10" s="3">
        <v>10000</v>
      </c>
      <c r="C10" s="4">
        <v>3.4027777777777775E-2</v>
      </c>
      <c r="D10" s="5">
        <f t="shared" si="9"/>
        <v>3.4013605442176869</v>
      </c>
      <c r="E10" s="4">
        <f t="shared" si="10"/>
        <v>3.4027777777777776E-3</v>
      </c>
      <c r="F10" s="19">
        <f t="shared" si="11"/>
        <v>12.244897959183673</v>
      </c>
      <c r="G10" s="6">
        <f t="shared" si="12"/>
        <v>3.472222222222222E-3</v>
      </c>
      <c r="H10" s="6">
        <f t="shared" si="13"/>
        <v>4.3402777777777771E-3</v>
      </c>
      <c r="I10" s="19">
        <f t="shared" si="14"/>
        <v>9.795918367346939</v>
      </c>
      <c r="J10" s="7">
        <f t="shared" si="15"/>
        <v>4.0849673202614381E-3</v>
      </c>
      <c r="K10" s="18">
        <f t="shared" si="16"/>
        <v>10.408163265306122</v>
      </c>
      <c r="L10" s="7">
        <f t="shared" si="17"/>
        <v>3.8580246913580245E-3</v>
      </c>
      <c r="M10" s="18">
        <f t="shared" si="18"/>
        <v>11.020408163265305</v>
      </c>
      <c r="N10" s="7">
        <f t="shared" si="19"/>
        <v>3.6549707602339179E-3</v>
      </c>
      <c r="O10" s="18">
        <f t="shared" si="20"/>
        <v>11.632653061224488</v>
      </c>
      <c r="P10" s="7">
        <f t="shared" si="21"/>
        <v>3.4027777777777776E-3</v>
      </c>
      <c r="Q10" s="18">
        <f t="shared" si="21"/>
        <v>12.244897959183673</v>
      </c>
      <c r="R10" s="45">
        <f t="shared" si="22"/>
        <v>7.3099415204678359E-3</v>
      </c>
      <c r="S10" s="42">
        <f t="shared" si="23"/>
        <v>3.1666666666666665</v>
      </c>
      <c r="T10" s="45">
        <f t="shared" si="24"/>
        <v>8.9546783625730987E-4</v>
      </c>
      <c r="U10" s="55">
        <f t="shared" si="25"/>
        <v>11.4</v>
      </c>
      <c r="V10" s="45">
        <f t="shared" si="26"/>
        <v>5.2910052910052907E-3</v>
      </c>
      <c r="W10" s="56">
        <f t="shared" si="27"/>
        <v>3.5000000000000004</v>
      </c>
      <c r="X10" s="45">
        <f t="shared" si="28"/>
        <v>7.9365079365079354E-4</v>
      </c>
      <c r="Y10" s="55">
        <f t="shared" si="29"/>
        <v>12.600000000000001</v>
      </c>
      <c r="Z10" s="55"/>
      <c r="AA10" s="45">
        <f t="shared" si="30"/>
        <v>4.3859649122807015E-3</v>
      </c>
      <c r="AB10" s="42">
        <f t="shared" si="31"/>
        <v>3.1666666666666665</v>
      </c>
      <c r="AC10" s="45">
        <f t="shared" si="32"/>
        <v>1.4619883040935672E-3</v>
      </c>
      <c r="AD10" s="72">
        <f t="shared" si="33"/>
        <v>11.4</v>
      </c>
      <c r="AE10" s="45">
        <f t="shared" si="0"/>
        <v>2.7777777777777775E-3</v>
      </c>
      <c r="AF10" s="42">
        <f t="shared" si="34"/>
        <v>3.3333333333333339</v>
      </c>
      <c r="AG10" s="45">
        <f t="shared" si="35"/>
        <v>1.3888888888888887E-3</v>
      </c>
      <c r="AH10" s="72">
        <f t="shared" si="36"/>
        <v>12.000000000000002</v>
      </c>
      <c r="AI10" s="45">
        <f t="shared" si="37"/>
        <v>7.163742690058479E-3</v>
      </c>
      <c r="AJ10" s="7">
        <f t="shared" si="1"/>
        <v>1.0208333333333332E-3</v>
      </c>
      <c r="AK10" s="7">
        <f t="shared" si="2"/>
        <v>6.4814814814814802E-4</v>
      </c>
      <c r="AL10" s="7">
        <f t="shared" si="3"/>
        <v>3.0934343434343428E-4</v>
      </c>
      <c r="AM10" s="7">
        <f t="shared" si="4"/>
        <v>3.8580246913580245E-3</v>
      </c>
      <c r="AN10" s="7">
        <f t="shared" si="5"/>
        <v>3.6549707602339179E-3</v>
      </c>
      <c r="AO10" s="7">
        <f t="shared" si="6"/>
        <v>3.472222222222222E-3</v>
      </c>
      <c r="AP10" s="7">
        <f t="shared" si="7"/>
        <v>3.5430839002267571E-3</v>
      </c>
      <c r="AQ10" s="7">
        <f t="shared" si="8"/>
        <v>3.6168981481481482E-3</v>
      </c>
    </row>
    <row r="11" spans="1:43" x14ac:dyDescent="0.25">
      <c r="A11" s="66" t="s">
        <v>17</v>
      </c>
      <c r="B11" s="66"/>
      <c r="C11" s="8">
        <f t="shared" ref="C11:K11" si="38">AVERAGE(C4:C10)</f>
        <v>3.3134920634920635E-2</v>
      </c>
      <c r="D11" s="9">
        <f t="shared" si="38"/>
        <v>3.4973240063245541</v>
      </c>
      <c r="E11" s="8">
        <f t="shared" si="38"/>
        <v>3.3134920634920635E-3</v>
      </c>
      <c r="F11" s="22">
        <f t="shared" si="38"/>
        <v>12.590366422768394</v>
      </c>
      <c r="G11" s="10">
        <f t="shared" si="38"/>
        <v>3.3811143505021062E-3</v>
      </c>
      <c r="H11" s="10">
        <f t="shared" si="38"/>
        <v>4.2263929381276318E-3</v>
      </c>
      <c r="I11" s="22">
        <f t="shared" si="38"/>
        <v>10.072293138214716</v>
      </c>
      <c r="J11" s="10">
        <f t="shared" si="38"/>
        <v>3.9777815888260067E-3</v>
      </c>
      <c r="K11" s="22">
        <f t="shared" si="38"/>
        <v>10.701811459353134</v>
      </c>
      <c r="L11" s="10">
        <f t="shared" si="17"/>
        <v>3.7567937227801179E-3</v>
      </c>
      <c r="M11" s="22">
        <f t="shared" si="18"/>
        <v>11.331329780491554</v>
      </c>
      <c r="N11" s="10">
        <f t="shared" si="19"/>
        <v>3.5590677373706385E-3</v>
      </c>
      <c r="O11" s="22">
        <f t="shared" si="20"/>
        <v>11.960848101629974</v>
      </c>
      <c r="P11" s="10">
        <f t="shared" si="21"/>
        <v>3.3134920634920635E-3</v>
      </c>
      <c r="Q11" s="22">
        <f t="shared" si="21"/>
        <v>12.590366422768394</v>
      </c>
      <c r="R11" s="10">
        <f t="shared" si="22"/>
        <v>7.1181354747412769E-3</v>
      </c>
      <c r="S11" s="9">
        <f t="shared" si="23"/>
        <v>3.2519960079840309</v>
      </c>
      <c r="T11" s="10">
        <f t="shared" si="24"/>
        <v>8.7197159565580639E-4</v>
      </c>
      <c r="U11" s="51">
        <f t="shared" si="25"/>
        <v>11.707185628742511</v>
      </c>
      <c r="V11" s="10">
        <f t="shared" si="26"/>
        <v>5.152174248384162E-3</v>
      </c>
      <c r="W11" s="50">
        <f t="shared" si="27"/>
        <v>3.5943113772455084</v>
      </c>
      <c r="X11" s="10">
        <f t="shared" si="28"/>
        <v>7.7282613725762422E-4</v>
      </c>
      <c r="Y11" s="51">
        <f t="shared" si="29"/>
        <v>12.939520958083831</v>
      </c>
      <c r="Z11" s="51"/>
      <c r="AA11" s="10">
        <f t="shared" si="30"/>
        <v>4.2708812848447656E-3</v>
      </c>
      <c r="AB11" s="9">
        <f t="shared" si="31"/>
        <v>3.2519960079840313</v>
      </c>
      <c r="AC11" s="10">
        <f t="shared" si="32"/>
        <v>1.4236270949482552E-3</v>
      </c>
      <c r="AD11" s="22">
        <f t="shared" si="33"/>
        <v>11.707185628742513</v>
      </c>
      <c r="AE11" s="10">
        <f t="shared" si="0"/>
        <v>2.7048914804016851E-3</v>
      </c>
      <c r="AF11" s="9">
        <f t="shared" si="34"/>
        <v>3.4231536926147696</v>
      </c>
      <c r="AG11" s="10">
        <f t="shared" si="35"/>
        <v>1.3524457402008425E-3</v>
      </c>
      <c r="AH11" s="22">
        <f t="shared" si="36"/>
        <v>12.32335329341317</v>
      </c>
      <c r="AI11" s="10">
        <f t="shared" si="37"/>
        <v>6.9757727652464512E-3</v>
      </c>
      <c r="AJ11" s="10">
        <f t="shared" si="1"/>
        <v>9.9404761904761901E-4</v>
      </c>
      <c r="AK11" s="10">
        <f t="shared" si="2"/>
        <v>6.3114134542705978E-4</v>
      </c>
      <c r="AL11" s="10">
        <f t="shared" si="3"/>
        <v>3.012265512265512E-4</v>
      </c>
      <c r="AM11" s="10">
        <f t="shared" si="4"/>
        <v>3.7567937227801179E-3</v>
      </c>
      <c r="AN11" s="10">
        <f t="shared" si="5"/>
        <v>3.5590677373706385E-3</v>
      </c>
      <c r="AO11" s="10">
        <f t="shared" si="6"/>
        <v>3.3811143505021062E-3</v>
      </c>
      <c r="AP11" s="10">
        <f t="shared" si="7"/>
        <v>3.4501166841858226E-3</v>
      </c>
      <c r="AQ11" s="10">
        <f t="shared" si="8"/>
        <v>3.5219941151063607E-3</v>
      </c>
    </row>
    <row r="12" spans="1:43" x14ac:dyDescent="0.25">
      <c r="A12" s="311" t="s">
        <v>19</v>
      </c>
      <c r="B12" s="27">
        <v>10000</v>
      </c>
      <c r="C12" s="31">
        <v>3.4722222222222224E-2</v>
      </c>
      <c r="D12" s="29">
        <f>B12/(C12*24*60*60)</f>
        <v>3.3333333333333335</v>
      </c>
      <c r="E12" s="28">
        <f t="shared" ref="E12:E33" si="39">C12/(B12/1000)</f>
        <v>3.4722222222222225E-3</v>
      </c>
      <c r="F12" s="30">
        <f t="shared" ref="F12:F33" si="40">SUM(D12*3600)/1000</f>
        <v>12</v>
      </c>
      <c r="G12" s="31">
        <f>SUM(E12/$G$2)</f>
        <v>3.5430839002267575E-3</v>
      </c>
      <c r="H12" s="31">
        <f>SUM(G12/$H$2)</f>
        <v>4.4288548752834467E-3</v>
      </c>
      <c r="I12" s="30">
        <f t="shared" si="14"/>
        <v>9.6000000000000014</v>
      </c>
      <c r="J12" s="32">
        <f>SUM(G12/$J$2)</f>
        <v>4.1683340002667737E-3</v>
      </c>
      <c r="K12" s="33">
        <f t="shared" si="16"/>
        <v>10.199999999999999</v>
      </c>
      <c r="L12" s="32">
        <f>SUM(G12/$L$2)</f>
        <v>3.9367598891408414E-3</v>
      </c>
      <c r="M12" s="33">
        <f t="shared" si="18"/>
        <v>10.8</v>
      </c>
      <c r="N12" s="32">
        <f t="shared" si="19"/>
        <v>3.7295620002386924E-3</v>
      </c>
      <c r="O12" s="33">
        <f t="shared" si="20"/>
        <v>11.399999999999999</v>
      </c>
      <c r="P12" s="32">
        <f t="shared" si="21"/>
        <v>3.4722222222222225E-3</v>
      </c>
      <c r="Q12" s="33">
        <f t="shared" si="21"/>
        <v>12</v>
      </c>
      <c r="R12" s="46">
        <f t="shared" si="22"/>
        <v>7.4591240004773848E-3</v>
      </c>
      <c r="S12" s="43">
        <f t="shared" si="23"/>
        <v>3.1033333333333331</v>
      </c>
      <c r="T12" s="46">
        <f t="shared" si="24"/>
        <v>9.1374269005847959E-4</v>
      </c>
      <c r="U12" s="57">
        <f t="shared" si="25"/>
        <v>11.171999999999999</v>
      </c>
      <c r="V12" s="46">
        <f t="shared" si="26"/>
        <v>5.3989849908217258E-3</v>
      </c>
      <c r="W12" s="70">
        <f t="shared" si="27"/>
        <v>3.43</v>
      </c>
      <c r="X12" s="46">
        <f t="shared" si="28"/>
        <v>8.0984774862325891E-4</v>
      </c>
      <c r="Y12" s="57">
        <f t="shared" si="29"/>
        <v>12.348000000000001</v>
      </c>
      <c r="Z12" s="57"/>
      <c r="AA12" s="46">
        <f t="shared" si="30"/>
        <v>4.4754744002864309E-3</v>
      </c>
      <c r="AB12" s="43">
        <f t="shared" si="31"/>
        <v>3.1033333333333331</v>
      </c>
      <c r="AC12" s="46">
        <f t="shared" si="32"/>
        <v>1.491824800095477E-3</v>
      </c>
      <c r="AD12" s="73">
        <f t="shared" si="33"/>
        <v>11.171999999999999</v>
      </c>
      <c r="AE12" s="46">
        <f t="shared" si="0"/>
        <v>2.8344671201814059E-3</v>
      </c>
      <c r="AF12" s="43">
        <f t="shared" si="34"/>
        <v>3.2666666666666671</v>
      </c>
      <c r="AG12" s="46">
        <f t="shared" si="35"/>
        <v>1.4172335600907029E-3</v>
      </c>
      <c r="AH12" s="73">
        <f t="shared" si="36"/>
        <v>11.760000000000002</v>
      </c>
      <c r="AI12" s="46">
        <f t="shared" si="37"/>
        <v>7.3099415204678367E-3</v>
      </c>
      <c r="AJ12" s="32">
        <f t="shared" si="1"/>
        <v>1.0416666666666667E-3</v>
      </c>
      <c r="AK12" s="32">
        <f t="shared" si="2"/>
        <v>6.6137566137566134E-4</v>
      </c>
      <c r="AL12" s="32">
        <f t="shared" si="3"/>
        <v>3.1565656565656563E-4</v>
      </c>
      <c r="AM12" s="32">
        <f t="shared" si="4"/>
        <v>3.9367598891408414E-3</v>
      </c>
      <c r="AN12" s="32">
        <f t="shared" si="5"/>
        <v>3.7295620002386924E-3</v>
      </c>
      <c r="AO12" s="32">
        <f t="shared" si="6"/>
        <v>3.5430839002267575E-3</v>
      </c>
      <c r="AP12" s="32">
        <f t="shared" si="7"/>
        <v>3.6153917349252629E-3</v>
      </c>
      <c r="AQ12" s="32">
        <f t="shared" si="8"/>
        <v>3.6907123960695392E-3</v>
      </c>
    </row>
    <row r="13" spans="1:43" x14ac:dyDescent="0.25">
      <c r="A13" s="312"/>
      <c r="B13" s="27">
        <v>10000</v>
      </c>
      <c r="C13" s="31">
        <v>3.5416666666666666E-2</v>
      </c>
      <c r="D13" s="29">
        <f t="shared" ref="D13:D18" si="41">B13/(C13*24*60*60)</f>
        <v>3.2679738562091503</v>
      </c>
      <c r="E13" s="28">
        <f t="shared" si="39"/>
        <v>3.5416666666666665E-3</v>
      </c>
      <c r="F13" s="30">
        <f t="shared" si="40"/>
        <v>11.76470588235294</v>
      </c>
      <c r="G13" s="31">
        <f t="shared" ref="G13:G19" si="42">SUM(E13/$G$2)</f>
        <v>3.6139455782312922E-3</v>
      </c>
      <c r="H13" s="31">
        <f t="shared" ref="H13:H19" si="43">SUM(G13/$H$2)</f>
        <v>4.5174319727891146E-3</v>
      </c>
      <c r="I13" s="30">
        <f t="shared" si="14"/>
        <v>9.4117647058823533</v>
      </c>
      <c r="J13" s="32">
        <f t="shared" ref="J13:J19" si="44">SUM(G13/$J$2)</f>
        <v>4.2517006802721084E-3</v>
      </c>
      <c r="K13" s="33">
        <f t="shared" si="16"/>
        <v>9.9999999999999982</v>
      </c>
      <c r="L13" s="32">
        <f t="shared" ref="L13:L19" si="45">SUM(G13/$L$2)</f>
        <v>4.0154950869236575E-3</v>
      </c>
      <c r="M13" s="33">
        <f t="shared" si="18"/>
        <v>10.588235294117647</v>
      </c>
      <c r="N13" s="32">
        <f t="shared" si="19"/>
        <v>3.8041532402434655E-3</v>
      </c>
      <c r="O13" s="33">
        <f t="shared" si="20"/>
        <v>11.176470588235293</v>
      </c>
      <c r="P13" s="32">
        <f t="shared" si="21"/>
        <v>3.5416666666666665E-3</v>
      </c>
      <c r="Q13" s="33">
        <f t="shared" si="21"/>
        <v>11.76470588235294</v>
      </c>
      <c r="R13" s="46">
        <f t="shared" si="22"/>
        <v>7.6083064804869311E-3</v>
      </c>
      <c r="S13" s="43">
        <f t="shared" si="23"/>
        <v>3.0424836601307192</v>
      </c>
      <c r="T13" s="46">
        <f t="shared" si="24"/>
        <v>9.3201754385964898E-4</v>
      </c>
      <c r="U13" s="57">
        <f t="shared" si="25"/>
        <v>10.952941176470588</v>
      </c>
      <c r="V13" s="46">
        <f t="shared" si="26"/>
        <v>5.5069646906381591E-3</v>
      </c>
      <c r="W13" s="70">
        <f t="shared" si="27"/>
        <v>3.3627450980392166</v>
      </c>
      <c r="X13" s="46">
        <f t="shared" si="28"/>
        <v>8.2604470359572385E-4</v>
      </c>
      <c r="Y13" s="57">
        <f t="shared" si="29"/>
        <v>12.10588235294118</v>
      </c>
      <c r="Z13" s="57"/>
      <c r="AA13" s="46">
        <f t="shared" si="30"/>
        <v>4.5649838882921585E-3</v>
      </c>
      <c r="AB13" s="43">
        <f t="shared" si="31"/>
        <v>3.0424836601307192</v>
      </c>
      <c r="AC13" s="46">
        <f t="shared" si="32"/>
        <v>1.5216612960973861E-3</v>
      </c>
      <c r="AD13" s="73">
        <f t="shared" si="33"/>
        <v>10.952941176470588</v>
      </c>
      <c r="AE13" s="46">
        <f t="shared" si="0"/>
        <v>2.8911564625850338E-3</v>
      </c>
      <c r="AF13" s="43">
        <f t="shared" si="34"/>
        <v>3.202614379084967</v>
      </c>
      <c r="AG13" s="46">
        <f t="shared" si="35"/>
        <v>1.4455782312925169E-3</v>
      </c>
      <c r="AH13" s="73">
        <f t="shared" si="36"/>
        <v>11.52941176470588</v>
      </c>
      <c r="AI13" s="46">
        <f t="shared" si="37"/>
        <v>7.4561403508771919E-3</v>
      </c>
      <c r="AJ13" s="32">
        <f t="shared" si="1"/>
        <v>1.0624999999999999E-3</v>
      </c>
      <c r="AK13" s="32">
        <f t="shared" si="2"/>
        <v>6.7460317460317455E-4</v>
      </c>
      <c r="AL13" s="32">
        <f t="shared" si="3"/>
        <v>3.2196969696969693E-4</v>
      </c>
      <c r="AM13" s="32">
        <f t="shared" si="4"/>
        <v>4.0154950869236575E-3</v>
      </c>
      <c r="AN13" s="32">
        <f t="shared" si="5"/>
        <v>3.8041532402434655E-3</v>
      </c>
      <c r="AO13" s="32">
        <f t="shared" si="6"/>
        <v>3.6139455782312922E-3</v>
      </c>
      <c r="AP13" s="32">
        <f t="shared" si="7"/>
        <v>3.6876995696237674E-3</v>
      </c>
      <c r="AQ13" s="32">
        <f t="shared" si="8"/>
        <v>3.7645266439909294E-3</v>
      </c>
    </row>
    <row r="14" spans="1:43" x14ac:dyDescent="0.25">
      <c r="A14" s="312"/>
      <c r="B14" s="27">
        <v>10000</v>
      </c>
      <c r="C14" s="31">
        <v>3.6111111111111101E-2</v>
      </c>
      <c r="D14" s="29">
        <f t="shared" si="41"/>
        <v>3.2051282051282062</v>
      </c>
      <c r="E14" s="28">
        <f t="shared" si="39"/>
        <v>3.6111111111111101E-3</v>
      </c>
      <c r="F14" s="30">
        <f t="shared" si="40"/>
        <v>11.538461538461542</v>
      </c>
      <c r="G14" s="31">
        <f t="shared" si="42"/>
        <v>3.6848072562358268E-3</v>
      </c>
      <c r="H14" s="31">
        <f t="shared" si="43"/>
        <v>4.6060090702947833E-3</v>
      </c>
      <c r="I14" s="30">
        <f t="shared" si="14"/>
        <v>9.2307692307692335</v>
      </c>
      <c r="J14" s="32">
        <f t="shared" si="44"/>
        <v>4.335067360277443E-3</v>
      </c>
      <c r="K14" s="33">
        <f t="shared" si="16"/>
        <v>9.8076923076923102</v>
      </c>
      <c r="L14" s="32">
        <f t="shared" si="45"/>
        <v>4.0942302847064745E-3</v>
      </c>
      <c r="M14" s="33">
        <f t="shared" si="18"/>
        <v>10.384615384615389</v>
      </c>
      <c r="N14" s="32">
        <f t="shared" si="19"/>
        <v>3.8787444802482391E-3</v>
      </c>
      <c r="O14" s="33">
        <f t="shared" si="20"/>
        <v>10.961538461538463</v>
      </c>
      <c r="P14" s="32">
        <f t="shared" si="21"/>
        <v>3.6111111111111101E-3</v>
      </c>
      <c r="Q14" s="33">
        <f t="shared" si="21"/>
        <v>11.538461538461542</v>
      </c>
      <c r="R14" s="46">
        <f t="shared" si="22"/>
        <v>7.7574889604964782E-3</v>
      </c>
      <c r="S14" s="43">
        <f t="shared" si="23"/>
        <v>2.983974358974359</v>
      </c>
      <c r="T14" s="46">
        <f t="shared" si="24"/>
        <v>9.502923976608186E-4</v>
      </c>
      <c r="U14" s="57">
        <f t="shared" si="25"/>
        <v>10.742307692307694</v>
      </c>
      <c r="V14" s="46">
        <f t="shared" si="26"/>
        <v>5.6149443904545933E-3</v>
      </c>
      <c r="W14" s="70">
        <f t="shared" si="27"/>
        <v>3.2980769230769234</v>
      </c>
      <c r="X14" s="46">
        <f t="shared" si="28"/>
        <v>8.42241658568189E-4</v>
      </c>
      <c r="Y14" s="57">
        <f t="shared" si="29"/>
        <v>11.873076923076924</v>
      </c>
      <c r="Z14" s="57"/>
      <c r="AA14" s="46">
        <f t="shared" si="30"/>
        <v>4.6544933762978861E-3</v>
      </c>
      <c r="AB14" s="43">
        <f t="shared" si="31"/>
        <v>2.9839743589743599</v>
      </c>
      <c r="AC14" s="46">
        <f t="shared" si="32"/>
        <v>1.5514977920992954E-3</v>
      </c>
      <c r="AD14" s="73">
        <f t="shared" si="33"/>
        <v>10.742307692307696</v>
      </c>
      <c r="AE14" s="46">
        <f t="shared" si="0"/>
        <v>2.9478458049886618E-3</v>
      </c>
      <c r="AF14" s="43">
        <f t="shared" si="34"/>
        <v>3.1410256410256414</v>
      </c>
      <c r="AG14" s="46">
        <f t="shared" si="35"/>
        <v>1.4739229024943309E-3</v>
      </c>
      <c r="AH14" s="73">
        <f t="shared" si="36"/>
        <v>11.307692307692308</v>
      </c>
      <c r="AI14" s="46">
        <f t="shared" si="37"/>
        <v>7.6023391812865479E-3</v>
      </c>
      <c r="AJ14" s="32">
        <f t="shared" si="1"/>
        <v>1.0833333333333331E-3</v>
      </c>
      <c r="AK14" s="32">
        <f t="shared" si="2"/>
        <v>6.8783068783068765E-4</v>
      </c>
      <c r="AL14" s="32">
        <f t="shared" si="3"/>
        <v>3.2828282828282817E-4</v>
      </c>
      <c r="AM14" s="32">
        <f t="shared" si="4"/>
        <v>4.0942302847064745E-3</v>
      </c>
      <c r="AN14" s="32">
        <f t="shared" si="5"/>
        <v>3.8787444802482391E-3</v>
      </c>
      <c r="AO14" s="32">
        <f t="shared" si="6"/>
        <v>3.6848072562358268E-3</v>
      </c>
      <c r="AP14" s="32">
        <f t="shared" si="7"/>
        <v>3.7600074043222724E-3</v>
      </c>
      <c r="AQ14" s="32">
        <f t="shared" si="8"/>
        <v>3.8383408919123196E-3</v>
      </c>
    </row>
    <row r="15" spans="1:43" x14ac:dyDescent="0.25">
      <c r="A15" s="312"/>
      <c r="B15" s="27">
        <v>10000</v>
      </c>
      <c r="C15" s="31">
        <v>3.6805555555555598E-2</v>
      </c>
      <c r="D15" s="29">
        <f t="shared" si="41"/>
        <v>3.1446540880503107</v>
      </c>
      <c r="E15" s="28">
        <f t="shared" si="39"/>
        <v>3.6805555555555597E-3</v>
      </c>
      <c r="F15" s="30">
        <f t="shared" si="40"/>
        <v>11.320754716981119</v>
      </c>
      <c r="G15" s="31">
        <f t="shared" si="42"/>
        <v>3.7556689342403671E-3</v>
      </c>
      <c r="H15" s="31">
        <f t="shared" si="43"/>
        <v>4.694586167800459E-3</v>
      </c>
      <c r="I15" s="30">
        <f t="shared" si="14"/>
        <v>9.0566037735848948</v>
      </c>
      <c r="J15" s="32">
        <f t="shared" si="44"/>
        <v>4.4184340402827847E-3</v>
      </c>
      <c r="K15" s="33">
        <f t="shared" si="16"/>
        <v>9.6226415094339508</v>
      </c>
      <c r="L15" s="32">
        <f t="shared" si="45"/>
        <v>4.1729654824892966E-3</v>
      </c>
      <c r="M15" s="33">
        <f t="shared" si="18"/>
        <v>10.188679245283007</v>
      </c>
      <c r="N15" s="32">
        <f t="shared" si="19"/>
        <v>3.9533357202530183E-3</v>
      </c>
      <c r="O15" s="33">
        <f t="shared" si="20"/>
        <v>10.754716981132063</v>
      </c>
      <c r="P15" s="32">
        <f t="shared" si="21"/>
        <v>3.6805555555555597E-3</v>
      </c>
      <c r="Q15" s="33">
        <f t="shared" si="21"/>
        <v>11.320754716981119</v>
      </c>
      <c r="R15" s="46">
        <f t="shared" si="22"/>
        <v>7.9066714405060367E-3</v>
      </c>
      <c r="S15" s="43">
        <f t="shared" si="23"/>
        <v>2.9276729559748391</v>
      </c>
      <c r="T15" s="46">
        <f t="shared" si="24"/>
        <v>9.685672514619894E-4</v>
      </c>
      <c r="U15" s="57">
        <f t="shared" si="25"/>
        <v>10.539622641509421</v>
      </c>
      <c r="V15" s="46">
        <f t="shared" si="26"/>
        <v>5.7229240902710353E-3</v>
      </c>
      <c r="W15" s="70">
        <f t="shared" si="27"/>
        <v>3.2358490566037696</v>
      </c>
      <c r="X15" s="46">
        <f t="shared" si="28"/>
        <v>8.5843861354065534E-4</v>
      </c>
      <c r="Y15" s="57">
        <f t="shared" si="29"/>
        <v>11.649056603773571</v>
      </c>
      <c r="Z15" s="57"/>
      <c r="AA15" s="46">
        <f t="shared" si="30"/>
        <v>4.7440028643036215E-3</v>
      </c>
      <c r="AB15" s="43">
        <f t="shared" si="31"/>
        <v>2.9276729559748396</v>
      </c>
      <c r="AC15" s="46">
        <f t="shared" si="32"/>
        <v>1.5813342881012072E-3</v>
      </c>
      <c r="AD15" s="73">
        <f t="shared" si="33"/>
        <v>10.539622641509423</v>
      </c>
      <c r="AE15" s="46">
        <f t="shared" si="0"/>
        <v>3.0045351473922937E-3</v>
      </c>
      <c r="AF15" s="43">
        <f t="shared" si="34"/>
        <v>3.0817610062893053</v>
      </c>
      <c r="AG15" s="46">
        <f t="shared" si="35"/>
        <v>1.5022675736961469E-3</v>
      </c>
      <c r="AH15" s="73">
        <f t="shared" si="36"/>
        <v>11.094339622641499</v>
      </c>
      <c r="AI15" s="46">
        <f t="shared" si="37"/>
        <v>7.7485380116959152E-3</v>
      </c>
      <c r="AJ15" s="32">
        <f t="shared" si="1"/>
        <v>1.104166666666668E-3</v>
      </c>
      <c r="AK15" s="32">
        <f t="shared" si="2"/>
        <v>7.0105820105820183E-4</v>
      </c>
      <c r="AL15" s="32">
        <f t="shared" si="3"/>
        <v>3.3459595959595996E-4</v>
      </c>
      <c r="AM15" s="32">
        <f t="shared" si="4"/>
        <v>4.1729654824892966E-3</v>
      </c>
      <c r="AN15" s="32">
        <f t="shared" si="5"/>
        <v>3.9533357202530183E-3</v>
      </c>
      <c r="AO15" s="32">
        <f t="shared" si="6"/>
        <v>3.7556689342403671E-3</v>
      </c>
      <c r="AP15" s="32">
        <f t="shared" si="7"/>
        <v>3.832315239020783E-3</v>
      </c>
      <c r="AQ15" s="32">
        <f t="shared" si="8"/>
        <v>3.9121551398337163E-3</v>
      </c>
    </row>
    <row r="16" spans="1:43" x14ac:dyDescent="0.25">
      <c r="A16" s="312"/>
      <c r="B16" s="27">
        <v>10000</v>
      </c>
      <c r="C16" s="31">
        <v>3.7499999999999999E-2</v>
      </c>
      <c r="D16" s="29">
        <f t="shared" si="41"/>
        <v>3.0864197530864201</v>
      </c>
      <c r="E16" s="28">
        <f t="shared" si="39"/>
        <v>3.7499999999999999E-3</v>
      </c>
      <c r="F16" s="30">
        <f t="shared" si="40"/>
        <v>11.111111111111112</v>
      </c>
      <c r="G16" s="31">
        <f t="shared" si="42"/>
        <v>3.8265306122448979E-3</v>
      </c>
      <c r="H16" s="31">
        <f t="shared" si="43"/>
        <v>4.7831632653061217E-3</v>
      </c>
      <c r="I16" s="30">
        <f t="shared" si="14"/>
        <v>8.8888888888888911</v>
      </c>
      <c r="J16" s="32">
        <f t="shared" si="44"/>
        <v>4.501800720288115E-3</v>
      </c>
      <c r="K16" s="33">
        <f t="shared" si="16"/>
        <v>9.4444444444444446</v>
      </c>
      <c r="L16" s="32">
        <f t="shared" si="45"/>
        <v>4.2517006802721084E-3</v>
      </c>
      <c r="M16" s="33">
        <f t="shared" si="18"/>
        <v>10.000000000000002</v>
      </c>
      <c r="N16" s="32">
        <f t="shared" si="19"/>
        <v>4.0279269602577876E-3</v>
      </c>
      <c r="O16" s="33">
        <f t="shared" si="20"/>
        <v>10.555555555555557</v>
      </c>
      <c r="P16" s="32">
        <f t="shared" si="21"/>
        <v>3.7499999999999999E-3</v>
      </c>
      <c r="Q16" s="33">
        <f t="shared" si="21"/>
        <v>11.111111111111112</v>
      </c>
      <c r="R16" s="46">
        <f t="shared" si="22"/>
        <v>8.0558539205155752E-3</v>
      </c>
      <c r="S16" s="43">
        <f t="shared" si="23"/>
        <v>2.8734567901234565</v>
      </c>
      <c r="T16" s="46">
        <f t="shared" si="24"/>
        <v>9.8684210526315793E-4</v>
      </c>
      <c r="U16" s="57">
        <f t="shared" si="25"/>
        <v>10.344444444444443</v>
      </c>
      <c r="V16" s="46">
        <f t="shared" si="26"/>
        <v>5.8309037900874635E-3</v>
      </c>
      <c r="W16" s="70">
        <f t="shared" si="27"/>
        <v>3.1759259259259256</v>
      </c>
      <c r="X16" s="46">
        <f t="shared" si="28"/>
        <v>8.7463556851311952E-4</v>
      </c>
      <c r="Y16" s="57">
        <f t="shared" si="29"/>
        <v>11.433333333333332</v>
      </c>
      <c r="Z16" s="57"/>
      <c r="AA16" s="46">
        <f t="shared" si="30"/>
        <v>4.8335123523093448E-3</v>
      </c>
      <c r="AB16" s="43">
        <f t="shared" si="31"/>
        <v>2.8734567901234569</v>
      </c>
      <c r="AC16" s="46">
        <f t="shared" si="32"/>
        <v>1.611170784103115E-3</v>
      </c>
      <c r="AD16" s="73">
        <f t="shared" si="33"/>
        <v>10.344444444444445</v>
      </c>
      <c r="AE16" s="46">
        <f t="shared" si="0"/>
        <v>3.0612244897959182E-3</v>
      </c>
      <c r="AF16" s="43">
        <f t="shared" si="34"/>
        <v>3.0246913580246915</v>
      </c>
      <c r="AG16" s="46">
        <f t="shared" si="35"/>
        <v>1.5306122448979591E-3</v>
      </c>
      <c r="AH16" s="73">
        <f t="shared" si="36"/>
        <v>10.888888888888889</v>
      </c>
      <c r="AI16" s="46">
        <f t="shared" si="37"/>
        <v>7.8947368421052634E-3</v>
      </c>
      <c r="AJ16" s="32">
        <f t="shared" si="1"/>
        <v>1.1249999999999999E-3</v>
      </c>
      <c r="AK16" s="32">
        <f t="shared" si="2"/>
        <v>7.1428571428571418E-4</v>
      </c>
      <c r="AL16" s="32">
        <f t="shared" si="3"/>
        <v>3.4090909090909083E-4</v>
      </c>
      <c r="AM16" s="32">
        <f t="shared" si="4"/>
        <v>4.2517006802721084E-3</v>
      </c>
      <c r="AN16" s="32">
        <f t="shared" si="5"/>
        <v>4.0279269602577876E-3</v>
      </c>
      <c r="AO16" s="32">
        <f t="shared" si="6"/>
        <v>3.8265306122448979E-3</v>
      </c>
      <c r="AP16" s="32">
        <f t="shared" si="7"/>
        <v>3.9046230737192836E-3</v>
      </c>
      <c r="AQ16" s="32">
        <f t="shared" si="8"/>
        <v>3.9859693877551021E-3</v>
      </c>
    </row>
    <row r="17" spans="1:43" x14ac:dyDescent="0.25">
      <c r="A17" s="312"/>
      <c r="B17" s="27">
        <v>10000</v>
      </c>
      <c r="C17" s="28">
        <v>3.8194444444444441E-2</v>
      </c>
      <c r="D17" s="29">
        <f t="shared" si="41"/>
        <v>3.0303030303030307</v>
      </c>
      <c r="E17" s="28">
        <f t="shared" si="39"/>
        <v>3.8194444444444439E-3</v>
      </c>
      <c r="F17" s="30">
        <f t="shared" si="40"/>
        <v>10.90909090909091</v>
      </c>
      <c r="G17" s="31">
        <f t="shared" si="42"/>
        <v>3.8973922902494325E-3</v>
      </c>
      <c r="H17" s="31">
        <f t="shared" si="43"/>
        <v>4.8717403628117904E-3</v>
      </c>
      <c r="I17" s="30">
        <f t="shared" si="14"/>
        <v>8.7272727272727284</v>
      </c>
      <c r="J17" s="32">
        <f t="shared" si="44"/>
        <v>4.5851674002934505E-3</v>
      </c>
      <c r="K17" s="33">
        <f t="shared" si="16"/>
        <v>9.2727272727272734</v>
      </c>
      <c r="L17" s="32">
        <f t="shared" si="45"/>
        <v>4.3304358780549253E-3</v>
      </c>
      <c r="M17" s="33">
        <f t="shared" si="18"/>
        <v>9.8181818181818201</v>
      </c>
      <c r="N17" s="32">
        <f t="shared" si="19"/>
        <v>4.1025182002625603E-3</v>
      </c>
      <c r="O17" s="33">
        <f t="shared" si="20"/>
        <v>10.363636363636363</v>
      </c>
      <c r="P17" s="32">
        <f t="shared" si="21"/>
        <v>3.8194444444444439E-3</v>
      </c>
      <c r="Q17" s="33">
        <f t="shared" si="21"/>
        <v>10.90909090909091</v>
      </c>
      <c r="R17" s="46">
        <f t="shared" si="22"/>
        <v>8.2050364005251206E-3</v>
      </c>
      <c r="S17" s="43">
        <f t="shared" si="23"/>
        <v>2.8212121212121217</v>
      </c>
      <c r="T17" s="46">
        <f t="shared" si="24"/>
        <v>1.0051169590643272E-3</v>
      </c>
      <c r="U17" s="57">
        <f t="shared" si="25"/>
        <v>10.156363636363638</v>
      </c>
      <c r="V17" s="46">
        <f t="shared" si="26"/>
        <v>5.9388834899038977E-3</v>
      </c>
      <c r="W17" s="70">
        <f t="shared" si="27"/>
        <v>3.1181818181818186</v>
      </c>
      <c r="X17" s="46">
        <f t="shared" si="28"/>
        <v>8.9083252348558467E-4</v>
      </c>
      <c r="Y17" s="57">
        <f t="shared" si="29"/>
        <v>11.225454545454548</v>
      </c>
      <c r="Z17" s="57"/>
      <c r="AA17" s="46">
        <f t="shared" si="30"/>
        <v>4.9230218403150724E-3</v>
      </c>
      <c r="AB17" s="43">
        <f t="shared" si="31"/>
        <v>2.8212121212121222</v>
      </c>
      <c r="AC17" s="46">
        <f t="shared" si="32"/>
        <v>1.6410072801050239E-3</v>
      </c>
      <c r="AD17" s="73">
        <f t="shared" si="33"/>
        <v>10.15636363636364</v>
      </c>
      <c r="AE17" s="46">
        <f t="shared" si="0"/>
        <v>3.1179138321995462E-3</v>
      </c>
      <c r="AF17" s="43">
        <f t="shared" si="34"/>
        <v>2.9696969696969702</v>
      </c>
      <c r="AG17" s="46">
        <f t="shared" si="35"/>
        <v>1.5589569160997731E-3</v>
      </c>
      <c r="AH17" s="73">
        <f t="shared" si="36"/>
        <v>10.690909090909091</v>
      </c>
      <c r="AI17" s="46">
        <f t="shared" si="37"/>
        <v>8.0409356725146194E-3</v>
      </c>
      <c r="AJ17" s="32">
        <f t="shared" si="1"/>
        <v>1.1458333333333333E-3</v>
      </c>
      <c r="AK17" s="32">
        <f t="shared" si="2"/>
        <v>7.2751322751322739E-4</v>
      </c>
      <c r="AL17" s="32">
        <f t="shared" si="3"/>
        <v>3.4722222222222218E-4</v>
      </c>
      <c r="AM17" s="32">
        <f t="shared" si="4"/>
        <v>4.3304358780549253E-3</v>
      </c>
      <c r="AN17" s="32">
        <f t="shared" si="5"/>
        <v>4.1025182002625603E-3</v>
      </c>
      <c r="AO17" s="32">
        <f t="shared" si="6"/>
        <v>3.8973922902494325E-3</v>
      </c>
      <c r="AP17" s="32">
        <f t="shared" si="7"/>
        <v>3.9769309084177881E-3</v>
      </c>
      <c r="AQ17" s="32">
        <f t="shared" si="8"/>
        <v>4.0597836356764923E-3</v>
      </c>
    </row>
    <row r="18" spans="1:43" x14ac:dyDescent="0.25">
      <c r="A18" s="312"/>
      <c r="B18" s="27">
        <v>10000</v>
      </c>
      <c r="C18" s="28">
        <v>3.7499999999999999E-2</v>
      </c>
      <c r="D18" s="29">
        <f t="shared" si="41"/>
        <v>3.0864197530864201</v>
      </c>
      <c r="E18" s="28">
        <f t="shared" si="39"/>
        <v>3.7499999999999999E-3</v>
      </c>
      <c r="F18" s="30">
        <f t="shared" si="40"/>
        <v>11.111111111111112</v>
      </c>
      <c r="G18" s="31">
        <f t="shared" si="42"/>
        <v>3.8265306122448979E-3</v>
      </c>
      <c r="H18" s="31">
        <f t="shared" si="43"/>
        <v>4.7831632653061217E-3</v>
      </c>
      <c r="I18" s="30">
        <f t="shared" si="14"/>
        <v>8.8888888888888911</v>
      </c>
      <c r="J18" s="32">
        <f t="shared" si="44"/>
        <v>4.501800720288115E-3</v>
      </c>
      <c r="K18" s="33">
        <f t="shared" si="16"/>
        <v>9.4444444444444446</v>
      </c>
      <c r="L18" s="32">
        <f t="shared" si="45"/>
        <v>4.2517006802721084E-3</v>
      </c>
      <c r="M18" s="33">
        <f t="shared" si="18"/>
        <v>10.000000000000002</v>
      </c>
      <c r="N18" s="32">
        <f t="shared" si="19"/>
        <v>4.0279269602577876E-3</v>
      </c>
      <c r="O18" s="33">
        <f t="shared" si="20"/>
        <v>10.555555555555557</v>
      </c>
      <c r="P18" s="32">
        <f t="shared" si="21"/>
        <v>3.7499999999999999E-3</v>
      </c>
      <c r="Q18" s="33">
        <f t="shared" si="21"/>
        <v>11.111111111111112</v>
      </c>
      <c r="R18" s="46">
        <f t="shared" si="22"/>
        <v>8.0558539205155752E-3</v>
      </c>
      <c r="S18" s="43">
        <f t="shared" si="23"/>
        <v>2.8734567901234565</v>
      </c>
      <c r="T18" s="46">
        <f t="shared" si="24"/>
        <v>9.8684210526315793E-4</v>
      </c>
      <c r="U18" s="57">
        <f t="shared" si="25"/>
        <v>10.344444444444443</v>
      </c>
      <c r="V18" s="46">
        <f t="shared" si="26"/>
        <v>5.8309037900874635E-3</v>
      </c>
      <c r="W18" s="70">
        <f t="shared" si="27"/>
        <v>3.1759259259259256</v>
      </c>
      <c r="X18" s="46">
        <f t="shared" si="28"/>
        <v>8.7463556851311952E-4</v>
      </c>
      <c r="Y18" s="57">
        <f t="shared" si="29"/>
        <v>11.433333333333332</v>
      </c>
      <c r="Z18" s="57"/>
      <c r="AA18" s="46">
        <f t="shared" si="30"/>
        <v>4.8335123523093448E-3</v>
      </c>
      <c r="AB18" s="43">
        <f t="shared" si="31"/>
        <v>2.8734567901234569</v>
      </c>
      <c r="AC18" s="46">
        <f t="shared" si="32"/>
        <v>1.611170784103115E-3</v>
      </c>
      <c r="AD18" s="73">
        <f t="shared" si="33"/>
        <v>10.344444444444445</v>
      </c>
      <c r="AE18" s="46">
        <f t="shared" si="0"/>
        <v>3.0612244897959182E-3</v>
      </c>
      <c r="AF18" s="43">
        <f t="shared" si="34"/>
        <v>3.0246913580246915</v>
      </c>
      <c r="AG18" s="46">
        <f t="shared" si="35"/>
        <v>1.5306122448979591E-3</v>
      </c>
      <c r="AH18" s="73">
        <f t="shared" si="36"/>
        <v>10.888888888888889</v>
      </c>
      <c r="AI18" s="46">
        <f t="shared" si="37"/>
        <v>7.8947368421052634E-3</v>
      </c>
      <c r="AJ18" s="32">
        <f t="shared" si="1"/>
        <v>1.1249999999999999E-3</v>
      </c>
      <c r="AK18" s="32">
        <f t="shared" si="2"/>
        <v>7.1428571428571418E-4</v>
      </c>
      <c r="AL18" s="32">
        <f t="shared" si="3"/>
        <v>3.4090909090909083E-4</v>
      </c>
      <c r="AM18" s="32">
        <f t="shared" si="4"/>
        <v>4.2517006802721084E-3</v>
      </c>
      <c r="AN18" s="32">
        <f t="shared" si="5"/>
        <v>4.0279269602577876E-3</v>
      </c>
      <c r="AO18" s="32">
        <f t="shared" si="6"/>
        <v>3.8265306122448979E-3</v>
      </c>
      <c r="AP18" s="32">
        <f t="shared" si="7"/>
        <v>3.9046230737192836E-3</v>
      </c>
      <c r="AQ18" s="32">
        <f t="shared" si="8"/>
        <v>3.9859693877551021E-3</v>
      </c>
    </row>
    <row r="19" spans="1:43" x14ac:dyDescent="0.25">
      <c r="A19" s="67" t="s">
        <v>17</v>
      </c>
      <c r="B19" s="67"/>
      <c r="C19" s="34">
        <f>AVERAGE(C12:C18)</f>
        <v>3.6607142857142859E-2</v>
      </c>
      <c r="D19" s="35">
        <f>AVERAGE(D12:D18)</f>
        <v>3.1648902884566961</v>
      </c>
      <c r="E19" s="34">
        <f>AVERAGE(E12:E18)</f>
        <v>3.6607142857142867E-3</v>
      </c>
      <c r="F19" s="36">
        <f>AVERAGE(F12:F18)</f>
        <v>11.393605038444106</v>
      </c>
      <c r="G19" s="37">
        <f t="shared" si="42"/>
        <v>3.7354227405247825E-3</v>
      </c>
      <c r="H19" s="37">
        <f t="shared" si="43"/>
        <v>4.6692784256559781E-3</v>
      </c>
      <c r="I19" s="36">
        <f t="shared" si="14"/>
        <v>9.1148840307552845</v>
      </c>
      <c r="J19" s="37">
        <f t="shared" si="44"/>
        <v>4.3946149888526853E-3</v>
      </c>
      <c r="K19" s="36">
        <f t="shared" si="16"/>
        <v>9.6845642826774903</v>
      </c>
      <c r="L19" s="37">
        <f t="shared" si="45"/>
        <v>4.1504697116942031E-3</v>
      </c>
      <c r="M19" s="36">
        <f t="shared" si="18"/>
        <v>10.254244534599696</v>
      </c>
      <c r="N19" s="37">
        <f t="shared" si="19"/>
        <v>3.9320239373945081E-3</v>
      </c>
      <c r="O19" s="36">
        <f t="shared" si="20"/>
        <v>10.8239247865219</v>
      </c>
      <c r="P19" s="37">
        <f t="shared" si="21"/>
        <v>3.6607142857142867E-3</v>
      </c>
      <c r="Q19" s="36">
        <f t="shared" si="21"/>
        <v>11.393605038444106</v>
      </c>
      <c r="R19" s="37">
        <f t="shared" si="22"/>
        <v>7.8640478747890163E-3</v>
      </c>
      <c r="S19" s="35">
        <f t="shared" si="23"/>
        <v>2.9435411020776869</v>
      </c>
      <c r="T19" s="37">
        <f t="shared" si="24"/>
        <v>9.6334586466165445E-4</v>
      </c>
      <c r="U19" s="52">
        <f t="shared" si="25"/>
        <v>10.596747967479672</v>
      </c>
      <c r="V19" s="37">
        <f t="shared" si="26"/>
        <v>5.6920727474663356E-3</v>
      </c>
      <c r="W19" s="71">
        <f t="shared" si="27"/>
        <v>3.2533875338753377</v>
      </c>
      <c r="X19" s="37">
        <f t="shared" si="28"/>
        <v>8.5381091211995041E-4</v>
      </c>
      <c r="Y19" s="52">
        <f t="shared" si="29"/>
        <v>11.712195121951215</v>
      </c>
      <c r="Z19" s="52"/>
      <c r="AA19" s="37">
        <f t="shared" si="30"/>
        <v>4.7184287248734098E-3</v>
      </c>
      <c r="AB19" s="35">
        <f t="shared" si="31"/>
        <v>2.9435411020776865</v>
      </c>
      <c r="AC19" s="37">
        <f t="shared" si="32"/>
        <v>1.572809574957803E-3</v>
      </c>
      <c r="AD19" s="36">
        <f t="shared" si="33"/>
        <v>10.59674796747967</v>
      </c>
      <c r="AE19" s="37">
        <f t="shared" si="0"/>
        <v>2.9883381924198258E-3</v>
      </c>
      <c r="AF19" s="35">
        <f t="shared" si="34"/>
        <v>3.0984643179765126</v>
      </c>
      <c r="AG19" s="37">
        <f t="shared" si="35"/>
        <v>1.4941690962099129E-3</v>
      </c>
      <c r="AH19" s="36">
        <f t="shared" si="36"/>
        <v>11.154471544715445</v>
      </c>
      <c r="AI19" s="37">
        <f t="shared" si="37"/>
        <v>7.7067669172932356E-3</v>
      </c>
      <c r="AJ19" s="37">
        <f t="shared" si="1"/>
        <v>1.0982142857142861E-3</v>
      </c>
      <c r="AK19" s="37">
        <f t="shared" si="2"/>
        <v>6.9727891156462593E-4</v>
      </c>
      <c r="AL19" s="37">
        <f t="shared" si="3"/>
        <v>3.3279220779220786E-4</v>
      </c>
      <c r="AM19" s="37">
        <f t="shared" si="4"/>
        <v>4.1504697116942031E-3</v>
      </c>
      <c r="AN19" s="37">
        <f t="shared" si="5"/>
        <v>3.9320239373945081E-3</v>
      </c>
      <c r="AO19" s="37">
        <f t="shared" si="6"/>
        <v>3.7354227405247825E-3</v>
      </c>
      <c r="AP19" s="37">
        <f t="shared" si="7"/>
        <v>3.8116558576783495E-3</v>
      </c>
      <c r="AQ19" s="37">
        <f t="shared" si="8"/>
        <v>3.8910653547133151E-3</v>
      </c>
    </row>
    <row r="20" spans="1:43" x14ac:dyDescent="0.25">
      <c r="A20" s="313" t="s">
        <v>20</v>
      </c>
      <c r="B20" s="11">
        <v>10000</v>
      </c>
      <c r="C20" s="12">
        <v>3.8194444444444441E-2</v>
      </c>
      <c r="D20" s="13">
        <f>B20/(C20*24*60*60)</f>
        <v>3.0303030303030307</v>
      </c>
      <c r="E20" s="12">
        <f t="shared" ref="E20:E26" si="46">C20/(B20/1000)</f>
        <v>3.8194444444444439E-3</v>
      </c>
      <c r="F20" s="20">
        <f t="shared" ref="F20:F26" si="47">SUM(D20*3600)/1000</f>
        <v>10.90909090909091</v>
      </c>
      <c r="G20" s="14">
        <f>SUM(E20/$G$2)</f>
        <v>3.8973922902494325E-3</v>
      </c>
      <c r="H20" s="14">
        <f>SUM(G20/$H$2)</f>
        <v>4.8717403628117904E-3</v>
      </c>
      <c r="I20" s="20">
        <f t="shared" si="14"/>
        <v>8.7272727272727284</v>
      </c>
      <c r="J20" s="15">
        <f>SUM(G20/$J$2)</f>
        <v>4.5851674002934505E-3</v>
      </c>
      <c r="K20" s="21">
        <f t="shared" si="16"/>
        <v>9.2727272727272734</v>
      </c>
      <c r="L20" s="15">
        <f>SUM(G20/$L$2)</f>
        <v>4.3304358780549253E-3</v>
      </c>
      <c r="M20" s="21">
        <f t="shared" si="18"/>
        <v>9.8181818181818201</v>
      </c>
      <c r="N20" s="15">
        <f t="shared" si="19"/>
        <v>4.1025182002625603E-3</v>
      </c>
      <c r="O20" s="21">
        <f t="shared" si="20"/>
        <v>10.363636363636363</v>
      </c>
      <c r="P20" s="15">
        <f t="shared" si="21"/>
        <v>3.8194444444444439E-3</v>
      </c>
      <c r="Q20" s="21">
        <f t="shared" si="21"/>
        <v>10.90909090909091</v>
      </c>
      <c r="R20" s="47">
        <f t="shared" si="22"/>
        <v>8.2050364005251206E-3</v>
      </c>
      <c r="S20" s="44">
        <f t="shared" si="23"/>
        <v>2.8212121212121217</v>
      </c>
      <c r="T20" s="47">
        <f t="shared" si="24"/>
        <v>1.0051169590643272E-3</v>
      </c>
      <c r="U20" s="58">
        <f t="shared" si="25"/>
        <v>10.156363636363638</v>
      </c>
      <c r="V20" s="47">
        <f t="shared" si="26"/>
        <v>5.9388834899038977E-3</v>
      </c>
      <c r="W20" s="59">
        <f t="shared" si="27"/>
        <v>3.1181818181818186</v>
      </c>
      <c r="X20" s="47">
        <f t="shared" si="28"/>
        <v>8.9083252348558467E-4</v>
      </c>
      <c r="Y20" s="58">
        <f t="shared" si="29"/>
        <v>11.225454545454548</v>
      </c>
      <c r="Z20" s="58"/>
      <c r="AA20" s="47">
        <f t="shared" si="30"/>
        <v>4.9230218403150724E-3</v>
      </c>
      <c r="AB20" s="44">
        <f t="shared" si="31"/>
        <v>2.8212121212121222</v>
      </c>
      <c r="AC20" s="47">
        <f t="shared" si="32"/>
        <v>1.6410072801050239E-3</v>
      </c>
      <c r="AD20" s="74">
        <f t="shared" si="33"/>
        <v>10.15636363636364</v>
      </c>
      <c r="AE20" s="47">
        <f t="shared" si="0"/>
        <v>3.1179138321995462E-3</v>
      </c>
      <c r="AF20" s="44">
        <f t="shared" si="34"/>
        <v>2.9696969696969702</v>
      </c>
      <c r="AG20" s="47">
        <f t="shared" si="35"/>
        <v>1.5589569160997731E-3</v>
      </c>
      <c r="AH20" s="74">
        <f t="shared" si="36"/>
        <v>10.690909090909091</v>
      </c>
      <c r="AI20" s="47">
        <f t="shared" si="37"/>
        <v>8.0409356725146194E-3</v>
      </c>
      <c r="AJ20" s="15">
        <f t="shared" si="1"/>
        <v>1.1458333333333333E-3</v>
      </c>
      <c r="AK20" s="15">
        <f t="shared" si="2"/>
        <v>7.2751322751322739E-4</v>
      </c>
      <c r="AL20" s="15">
        <f t="shared" si="3"/>
        <v>3.4722222222222218E-4</v>
      </c>
      <c r="AM20" s="15">
        <f t="shared" si="4"/>
        <v>4.3304358780549253E-3</v>
      </c>
      <c r="AN20" s="15">
        <f t="shared" si="5"/>
        <v>4.1025182002625603E-3</v>
      </c>
      <c r="AO20" s="15">
        <f t="shared" si="6"/>
        <v>3.8973922902494325E-3</v>
      </c>
      <c r="AP20" s="15">
        <f t="shared" si="7"/>
        <v>3.9769309084177881E-3</v>
      </c>
      <c r="AQ20" s="15">
        <f t="shared" si="8"/>
        <v>4.0597836356764923E-3</v>
      </c>
    </row>
    <row r="21" spans="1:43" x14ac:dyDescent="0.25">
      <c r="A21" s="314"/>
      <c r="B21" s="11">
        <v>10000</v>
      </c>
      <c r="C21" s="12">
        <v>3.888888888888889E-2</v>
      </c>
      <c r="D21" s="13">
        <f t="shared" ref="D21:D26" si="48">B21/(C21*24*60*60)</f>
        <v>2.9761904761904763</v>
      </c>
      <c r="E21" s="12">
        <f t="shared" si="46"/>
        <v>3.8888888888888888E-3</v>
      </c>
      <c r="F21" s="20">
        <f t="shared" si="47"/>
        <v>10.714285714285714</v>
      </c>
      <c r="G21" s="14">
        <f t="shared" ref="G21:G26" si="49">SUM(E21/$G$2)</f>
        <v>3.968253968253968E-3</v>
      </c>
      <c r="H21" s="14">
        <f t="shared" ref="H21:H26" si="50">SUM(G21/$H$2)</f>
        <v>4.96031746031746E-3</v>
      </c>
      <c r="I21" s="20">
        <f t="shared" si="14"/>
        <v>8.5714285714285712</v>
      </c>
      <c r="J21" s="15">
        <f t="shared" ref="J21:J26" si="51">SUM(G21/$J$2)</f>
        <v>4.6685340802987861E-3</v>
      </c>
      <c r="K21" s="21">
        <f t="shared" si="16"/>
        <v>9.1071428571428559</v>
      </c>
      <c r="L21" s="15">
        <f t="shared" ref="L21:L26" si="52">SUM(G21/$L$2)</f>
        <v>4.4091710758377423E-3</v>
      </c>
      <c r="M21" s="21">
        <f t="shared" si="18"/>
        <v>9.6428571428571423</v>
      </c>
      <c r="N21" s="15">
        <f t="shared" si="19"/>
        <v>4.1771094402673348E-3</v>
      </c>
      <c r="O21" s="21">
        <f t="shared" si="20"/>
        <v>10.178571428571427</v>
      </c>
      <c r="P21" s="15">
        <f t="shared" si="21"/>
        <v>3.8888888888888888E-3</v>
      </c>
      <c r="Q21" s="21">
        <f t="shared" si="21"/>
        <v>10.714285714285714</v>
      </c>
      <c r="R21" s="47">
        <f t="shared" si="22"/>
        <v>8.3542188805346695E-3</v>
      </c>
      <c r="S21" s="44">
        <f t="shared" si="23"/>
        <v>2.7708333333333335</v>
      </c>
      <c r="T21" s="47">
        <f t="shared" si="24"/>
        <v>1.0233918128654971E-3</v>
      </c>
      <c r="U21" s="58">
        <f t="shared" si="25"/>
        <v>9.9749999999999996</v>
      </c>
      <c r="V21" s="47">
        <f t="shared" si="26"/>
        <v>6.0468631897203327E-3</v>
      </c>
      <c r="W21" s="59">
        <f t="shared" si="27"/>
        <v>3.0625</v>
      </c>
      <c r="X21" s="47">
        <f t="shared" si="28"/>
        <v>9.0702947845804993E-4</v>
      </c>
      <c r="Y21" s="58">
        <f t="shared" si="29"/>
        <v>11.025</v>
      </c>
      <c r="Z21" s="58"/>
      <c r="AA21" s="47">
        <f t="shared" si="30"/>
        <v>5.0125313283208017E-3</v>
      </c>
      <c r="AB21" s="44">
        <f t="shared" si="31"/>
        <v>2.7708333333333335</v>
      </c>
      <c r="AC21" s="47">
        <f t="shared" si="32"/>
        <v>1.6708437761069341E-3</v>
      </c>
      <c r="AD21" s="74">
        <f t="shared" si="33"/>
        <v>9.9749999999999996</v>
      </c>
      <c r="AE21" s="47">
        <f t="shared" si="0"/>
        <v>3.1746031746031746E-3</v>
      </c>
      <c r="AF21" s="44">
        <f t="shared" si="34"/>
        <v>2.9166666666666661</v>
      </c>
      <c r="AG21" s="47">
        <f t="shared" si="35"/>
        <v>1.5873015873015873E-3</v>
      </c>
      <c r="AH21" s="74">
        <f t="shared" si="36"/>
        <v>10.499999999999998</v>
      </c>
      <c r="AI21" s="47">
        <f t="shared" si="37"/>
        <v>8.1871345029239755E-3</v>
      </c>
      <c r="AJ21" s="15">
        <f t="shared" si="1"/>
        <v>1.1666666666666665E-3</v>
      </c>
      <c r="AK21" s="15">
        <f t="shared" si="2"/>
        <v>7.407407407407407E-4</v>
      </c>
      <c r="AL21" s="15">
        <f t="shared" si="3"/>
        <v>3.5353535353535348E-4</v>
      </c>
      <c r="AM21" s="15">
        <f t="shared" si="4"/>
        <v>4.4091710758377423E-3</v>
      </c>
      <c r="AN21" s="15">
        <f t="shared" si="5"/>
        <v>4.1771094402673348E-3</v>
      </c>
      <c r="AO21" s="15">
        <f t="shared" si="6"/>
        <v>3.968253968253968E-3</v>
      </c>
      <c r="AP21" s="15">
        <f t="shared" si="7"/>
        <v>4.0492387431162943E-3</v>
      </c>
      <c r="AQ21" s="15">
        <f t="shared" si="8"/>
        <v>4.1335978835978834E-3</v>
      </c>
    </row>
    <row r="22" spans="1:43" x14ac:dyDescent="0.25">
      <c r="A22" s="314"/>
      <c r="B22" s="11">
        <v>10000</v>
      </c>
      <c r="C22" s="12">
        <v>3.9583333333333297E-2</v>
      </c>
      <c r="D22" s="13">
        <f t="shared" si="48"/>
        <v>2.9239766081871377</v>
      </c>
      <c r="E22" s="12">
        <f t="shared" si="46"/>
        <v>3.9583333333333293E-3</v>
      </c>
      <c r="F22" s="20">
        <f t="shared" si="47"/>
        <v>10.526315789473696</v>
      </c>
      <c r="G22" s="14">
        <f t="shared" si="49"/>
        <v>4.0391156462584992E-3</v>
      </c>
      <c r="H22" s="14">
        <f t="shared" si="50"/>
        <v>5.0488945578231236E-3</v>
      </c>
      <c r="I22" s="20">
        <f t="shared" si="14"/>
        <v>8.4210526315789576</v>
      </c>
      <c r="J22" s="15">
        <f t="shared" si="51"/>
        <v>4.7519007603041164E-3</v>
      </c>
      <c r="K22" s="21">
        <f t="shared" si="16"/>
        <v>8.9473684210526407</v>
      </c>
      <c r="L22" s="15">
        <f t="shared" si="52"/>
        <v>4.4879062736205549E-3</v>
      </c>
      <c r="M22" s="21">
        <f t="shared" si="18"/>
        <v>9.4736842105263257</v>
      </c>
      <c r="N22" s="15">
        <f t="shared" si="19"/>
        <v>4.2517006802721049E-3</v>
      </c>
      <c r="O22" s="21">
        <f t="shared" si="20"/>
        <v>10.000000000000011</v>
      </c>
      <c r="P22" s="15">
        <f t="shared" si="21"/>
        <v>3.9583333333333293E-3</v>
      </c>
      <c r="Q22" s="21">
        <f t="shared" si="21"/>
        <v>10.526315789473696</v>
      </c>
      <c r="R22" s="47">
        <f t="shared" si="22"/>
        <v>8.5034013605442098E-3</v>
      </c>
      <c r="S22" s="44">
        <f t="shared" si="23"/>
        <v>2.722222222222225</v>
      </c>
      <c r="T22" s="47">
        <f t="shared" si="24"/>
        <v>1.0416666666666656E-3</v>
      </c>
      <c r="U22" s="58">
        <f t="shared" si="25"/>
        <v>9.8000000000000096</v>
      </c>
      <c r="V22" s="47">
        <f t="shared" si="26"/>
        <v>6.1548428895367609E-3</v>
      </c>
      <c r="W22" s="59">
        <f t="shared" si="27"/>
        <v>3.0087719298245639</v>
      </c>
      <c r="X22" s="47">
        <f t="shared" si="28"/>
        <v>9.2322643343051422E-4</v>
      </c>
      <c r="Y22" s="58">
        <f t="shared" si="29"/>
        <v>10.831578947368431</v>
      </c>
      <c r="Z22" s="58"/>
      <c r="AA22" s="47">
        <f t="shared" si="30"/>
        <v>5.102040816326525E-3</v>
      </c>
      <c r="AB22" s="44">
        <f t="shared" si="31"/>
        <v>2.7222222222222254</v>
      </c>
      <c r="AC22" s="47">
        <f t="shared" si="32"/>
        <v>1.7006802721088417E-3</v>
      </c>
      <c r="AD22" s="74">
        <f t="shared" si="33"/>
        <v>9.8000000000000114</v>
      </c>
      <c r="AE22" s="47">
        <f t="shared" si="0"/>
        <v>3.2312925170067995E-3</v>
      </c>
      <c r="AF22" s="44">
        <f t="shared" si="34"/>
        <v>2.8654970760233947</v>
      </c>
      <c r="AG22" s="47">
        <f t="shared" si="35"/>
        <v>1.6156462585033998E-3</v>
      </c>
      <c r="AH22" s="74">
        <f t="shared" si="36"/>
        <v>10.315789473684221</v>
      </c>
      <c r="AI22" s="47">
        <f t="shared" si="37"/>
        <v>8.3333333333333245E-3</v>
      </c>
      <c r="AJ22" s="15">
        <f t="shared" si="1"/>
        <v>1.1874999999999987E-3</v>
      </c>
      <c r="AK22" s="15">
        <f t="shared" si="2"/>
        <v>7.5396825396825305E-4</v>
      </c>
      <c r="AL22" s="15">
        <f t="shared" si="3"/>
        <v>3.598484848484844E-4</v>
      </c>
      <c r="AM22" s="15">
        <f t="shared" si="4"/>
        <v>4.4879062736205549E-3</v>
      </c>
      <c r="AN22" s="15">
        <f t="shared" si="5"/>
        <v>4.2517006802721049E-3</v>
      </c>
      <c r="AO22" s="15">
        <f t="shared" si="6"/>
        <v>4.0391156462584992E-3</v>
      </c>
      <c r="AP22" s="15">
        <f t="shared" si="7"/>
        <v>4.1215465778147954E-3</v>
      </c>
      <c r="AQ22" s="15">
        <f t="shared" si="8"/>
        <v>4.2074121315192701E-3</v>
      </c>
    </row>
    <row r="23" spans="1:43" x14ac:dyDescent="0.25">
      <c r="A23" s="314"/>
      <c r="B23" s="11">
        <v>10000</v>
      </c>
      <c r="C23" s="12">
        <v>4.0277777777777801E-2</v>
      </c>
      <c r="D23" s="13">
        <f t="shared" si="48"/>
        <v>2.8735632183908026</v>
      </c>
      <c r="E23" s="12">
        <f t="shared" si="46"/>
        <v>4.0277777777777803E-3</v>
      </c>
      <c r="F23" s="20">
        <f t="shared" si="47"/>
        <v>10.34482758620689</v>
      </c>
      <c r="G23" s="14">
        <f t="shared" si="49"/>
        <v>4.1099773242630408E-3</v>
      </c>
      <c r="H23" s="14">
        <f t="shared" si="50"/>
        <v>5.137471655328801E-3</v>
      </c>
      <c r="I23" s="20">
        <f t="shared" si="14"/>
        <v>8.2758620689655125</v>
      </c>
      <c r="J23" s="15">
        <f t="shared" si="51"/>
        <v>4.8352674403094598E-3</v>
      </c>
      <c r="K23" s="21">
        <f t="shared" si="16"/>
        <v>8.7931034482758559</v>
      </c>
      <c r="L23" s="15">
        <f t="shared" si="52"/>
        <v>4.5666414714033788E-3</v>
      </c>
      <c r="M23" s="21">
        <f t="shared" si="18"/>
        <v>9.3103448275862011</v>
      </c>
      <c r="N23" s="15">
        <f t="shared" si="19"/>
        <v>4.3262919202768854E-3</v>
      </c>
      <c r="O23" s="21">
        <f t="shared" si="20"/>
        <v>9.8275862068965445</v>
      </c>
      <c r="P23" s="15">
        <f t="shared" si="21"/>
        <v>4.0277777777777803E-3</v>
      </c>
      <c r="Q23" s="21">
        <f t="shared" si="21"/>
        <v>10.34482758620689</v>
      </c>
      <c r="R23" s="47">
        <f t="shared" si="22"/>
        <v>8.6525838405537708E-3</v>
      </c>
      <c r="S23" s="44">
        <f t="shared" si="23"/>
        <v>2.6752873563218373</v>
      </c>
      <c r="T23" s="47">
        <f t="shared" si="24"/>
        <v>1.059941520467837E-3</v>
      </c>
      <c r="U23" s="58">
        <f t="shared" si="25"/>
        <v>9.631034482758615</v>
      </c>
      <c r="V23" s="47">
        <f t="shared" si="26"/>
        <v>6.2628225893532046E-3</v>
      </c>
      <c r="W23" s="59">
        <f t="shared" si="27"/>
        <v>2.9568965517241361</v>
      </c>
      <c r="X23" s="47">
        <f t="shared" si="28"/>
        <v>9.3942338840298056E-4</v>
      </c>
      <c r="Y23" s="58">
        <f t="shared" si="29"/>
        <v>10.644827586206889</v>
      </c>
      <c r="Z23" s="58"/>
      <c r="AA23" s="47">
        <f t="shared" si="30"/>
        <v>5.1915503043322622E-3</v>
      </c>
      <c r="AB23" s="44">
        <f t="shared" si="31"/>
        <v>2.6752873563218373</v>
      </c>
      <c r="AC23" s="47">
        <f t="shared" si="32"/>
        <v>1.7305167681107539E-3</v>
      </c>
      <c r="AD23" s="74">
        <f t="shared" si="33"/>
        <v>9.631034482758615</v>
      </c>
      <c r="AE23" s="47">
        <f t="shared" si="0"/>
        <v>3.2879818594104327E-3</v>
      </c>
      <c r="AF23" s="44">
        <f t="shared" si="34"/>
        <v>2.816091954022987</v>
      </c>
      <c r="AG23" s="47">
        <f t="shared" si="35"/>
        <v>1.6439909297052164E-3</v>
      </c>
      <c r="AH23" s="74">
        <f t="shared" si="36"/>
        <v>10.137931034482754</v>
      </c>
      <c r="AI23" s="47">
        <f t="shared" si="37"/>
        <v>8.4795321637426944E-3</v>
      </c>
      <c r="AJ23" s="15">
        <f t="shared" si="1"/>
        <v>1.208333333333334E-3</v>
      </c>
      <c r="AK23" s="15">
        <f t="shared" si="2"/>
        <v>7.6719576719576766E-4</v>
      </c>
      <c r="AL23" s="15">
        <f t="shared" si="3"/>
        <v>3.6616161616161641E-4</v>
      </c>
      <c r="AM23" s="15">
        <f t="shared" si="4"/>
        <v>4.5666414714033788E-3</v>
      </c>
      <c r="AN23" s="15">
        <f t="shared" si="5"/>
        <v>4.3262919202768854E-3</v>
      </c>
      <c r="AO23" s="15">
        <f t="shared" si="6"/>
        <v>4.1099773242630408E-3</v>
      </c>
      <c r="AP23" s="15">
        <f t="shared" si="7"/>
        <v>4.1938544125133068E-3</v>
      </c>
      <c r="AQ23" s="15">
        <f t="shared" si="8"/>
        <v>4.2812263794406681E-3</v>
      </c>
    </row>
    <row r="24" spans="1:43" x14ac:dyDescent="0.25">
      <c r="A24" s="314"/>
      <c r="B24" s="11">
        <v>10000</v>
      </c>
      <c r="C24" s="12">
        <v>4.0972222222222202E-2</v>
      </c>
      <c r="D24" s="13">
        <f t="shared" si="48"/>
        <v>2.8248587570621484</v>
      </c>
      <c r="E24" s="12">
        <f t="shared" si="46"/>
        <v>4.09722222222222E-3</v>
      </c>
      <c r="F24" s="20">
        <f t="shared" si="47"/>
        <v>10.169491525423735</v>
      </c>
      <c r="G24" s="14">
        <f t="shared" si="49"/>
        <v>4.1808390022675711E-3</v>
      </c>
      <c r="H24" s="14">
        <f t="shared" si="50"/>
        <v>5.2260487528344637E-3</v>
      </c>
      <c r="I24" s="20">
        <f t="shared" si="14"/>
        <v>8.135593220338988</v>
      </c>
      <c r="J24" s="15">
        <f t="shared" si="51"/>
        <v>4.9186341203147901E-3</v>
      </c>
      <c r="K24" s="21">
        <f t="shared" si="16"/>
        <v>8.6440677966101749</v>
      </c>
      <c r="L24" s="15">
        <f t="shared" si="52"/>
        <v>4.6453766691861896E-3</v>
      </c>
      <c r="M24" s="21">
        <f t="shared" si="18"/>
        <v>9.1525423728813617</v>
      </c>
      <c r="N24" s="15">
        <f t="shared" si="19"/>
        <v>4.4008831602816538E-3</v>
      </c>
      <c r="O24" s="21">
        <f t="shared" si="20"/>
        <v>9.6610169491525486</v>
      </c>
      <c r="P24" s="15">
        <f t="shared" si="21"/>
        <v>4.09722222222222E-3</v>
      </c>
      <c r="Q24" s="21">
        <f t="shared" si="21"/>
        <v>10.169491525423735</v>
      </c>
      <c r="R24" s="47">
        <f t="shared" si="22"/>
        <v>8.8017663205633076E-3</v>
      </c>
      <c r="S24" s="44">
        <f t="shared" si="23"/>
        <v>2.6299435028248603</v>
      </c>
      <c r="T24" s="47">
        <f t="shared" si="24"/>
        <v>1.0782163742690052E-3</v>
      </c>
      <c r="U24" s="58">
        <f t="shared" si="25"/>
        <v>9.467796610169497</v>
      </c>
      <c r="V24" s="47">
        <f t="shared" si="26"/>
        <v>6.3708022891696327E-3</v>
      </c>
      <c r="W24" s="59">
        <f t="shared" si="27"/>
        <v>2.9067796610169512</v>
      </c>
      <c r="X24" s="47">
        <f t="shared" si="28"/>
        <v>9.5562034337544496E-4</v>
      </c>
      <c r="Y24" s="58">
        <f t="shared" si="29"/>
        <v>10.464406779661024</v>
      </c>
      <c r="Z24" s="58"/>
      <c r="AA24" s="47">
        <f t="shared" si="30"/>
        <v>5.2810597923379846E-3</v>
      </c>
      <c r="AB24" s="44">
        <f t="shared" si="31"/>
        <v>2.6299435028248603</v>
      </c>
      <c r="AC24" s="47">
        <f t="shared" si="32"/>
        <v>1.7603532641126617E-3</v>
      </c>
      <c r="AD24" s="74">
        <f t="shared" si="33"/>
        <v>9.467796610169497</v>
      </c>
      <c r="AE24" s="47">
        <f t="shared" si="0"/>
        <v>3.3446712018140572E-3</v>
      </c>
      <c r="AF24" s="44">
        <f t="shared" si="34"/>
        <v>2.7683615819209058</v>
      </c>
      <c r="AG24" s="47">
        <f t="shared" si="35"/>
        <v>1.6723356009070286E-3</v>
      </c>
      <c r="AH24" s="74">
        <f t="shared" si="36"/>
        <v>9.9661016949152597</v>
      </c>
      <c r="AI24" s="47">
        <f t="shared" si="37"/>
        <v>8.6257309941520418E-3</v>
      </c>
      <c r="AJ24" s="15">
        <f t="shared" si="1"/>
        <v>1.229166666666666E-3</v>
      </c>
      <c r="AK24" s="15">
        <f t="shared" si="2"/>
        <v>7.804232804232799E-4</v>
      </c>
      <c r="AL24" s="15">
        <f t="shared" si="3"/>
        <v>3.7247474747474722E-4</v>
      </c>
      <c r="AM24" s="15">
        <f t="shared" si="4"/>
        <v>4.6453766691861896E-3</v>
      </c>
      <c r="AN24" s="15">
        <f t="shared" si="5"/>
        <v>4.4008831602816538E-3</v>
      </c>
      <c r="AO24" s="15">
        <f t="shared" si="6"/>
        <v>4.1808390022675711E-3</v>
      </c>
      <c r="AP24" s="15">
        <f t="shared" si="7"/>
        <v>4.266162247211807E-3</v>
      </c>
      <c r="AQ24" s="15">
        <f t="shared" si="8"/>
        <v>4.3550406273620531E-3</v>
      </c>
    </row>
    <row r="25" spans="1:43" x14ac:dyDescent="0.25">
      <c r="A25" s="314"/>
      <c r="B25" s="11">
        <v>10000</v>
      </c>
      <c r="C25" s="12">
        <v>4.1666666666666699E-2</v>
      </c>
      <c r="D25" s="13">
        <f t="shared" si="48"/>
        <v>2.777777777777775</v>
      </c>
      <c r="E25" s="12">
        <f t="shared" si="46"/>
        <v>4.1666666666666701E-3</v>
      </c>
      <c r="F25" s="20">
        <f t="shared" si="47"/>
        <v>9.9999999999999911</v>
      </c>
      <c r="G25" s="14">
        <f t="shared" si="49"/>
        <v>4.2517006802721127E-3</v>
      </c>
      <c r="H25" s="14">
        <f t="shared" si="50"/>
        <v>5.3146258503401402E-3</v>
      </c>
      <c r="I25" s="20">
        <f t="shared" si="14"/>
        <v>7.9999999999999929</v>
      </c>
      <c r="J25" s="15">
        <f t="shared" si="51"/>
        <v>5.0020008003201326E-3</v>
      </c>
      <c r="K25" s="21">
        <f t="shared" si="16"/>
        <v>8.4999999999999929</v>
      </c>
      <c r="L25" s="15">
        <f t="shared" si="52"/>
        <v>4.7241118669690144E-3</v>
      </c>
      <c r="M25" s="21">
        <f t="shared" si="18"/>
        <v>8.9999999999999929</v>
      </c>
      <c r="N25" s="15">
        <f t="shared" si="19"/>
        <v>4.4754744002864343E-3</v>
      </c>
      <c r="O25" s="21">
        <f t="shared" si="20"/>
        <v>9.4999999999999911</v>
      </c>
      <c r="P25" s="15">
        <f t="shared" si="21"/>
        <v>4.1666666666666701E-3</v>
      </c>
      <c r="Q25" s="21">
        <f t="shared" si="21"/>
        <v>9.9999999999999911</v>
      </c>
      <c r="R25" s="47">
        <f t="shared" si="22"/>
        <v>8.9509488005728687E-3</v>
      </c>
      <c r="S25" s="44">
        <f t="shared" si="23"/>
        <v>2.5861111111111086</v>
      </c>
      <c r="T25" s="47">
        <f t="shared" si="24"/>
        <v>1.0964912280701765E-3</v>
      </c>
      <c r="U25" s="58">
        <f t="shared" si="25"/>
        <v>9.3099999999999916</v>
      </c>
      <c r="V25" s="47">
        <f t="shared" si="26"/>
        <v>6.4787819889860765E-3</v>
      </c>
      <c r="W25" s="59">
        <f t="shared" si="27"/>
        <v>2.8583333333333303</v>
      </c>
      <c r="X25" s="47">
        <f t="shared" si="28"/>
        <v>9.7181729834791152E-4</v>
      </c>
      <c r="Y25" s="58">
        <f t="shared" si="29"/>
        <v>10.289999999999988</v>
      </c>
      <c r="Z25" s="58"/>
      <c r="AA25" s="47">
        <f t="shared" si="30"/>
        <v>5.3705692803437217E-3</v>
      </c>
      <c r="AB25" s="44">
        <f t="shared" si="31"/>
        <v>2.5861111111111086</v>
      </c>
      <c r="AC25" s="47">
        <f t="shared" si="32"/>
        <v>1.7901897601145737E-3</v>
      </c>
      <c r="AD25" s="74">
        <f t="shared" si="33"/>
        <v>9.3099999999999916</v>
      </c>
      <c r="AE25" s="47">
        <f t="shared" si="0"/>
        <v>3.4013605442176904E-3</v>
      </c>
      <c r="AF25" s="44">
        <f t="shared" si="34"/>
        <v>2.7222222222222197</v>
      </c>
      <c r="AG25" s="47">
        <f t="shared" si="35"/>
        <v>1.7006802721088452E-3</v>
      </c>
      <c r="AH25" s="74">
        <f t="shared" si="36"/>
        <v>9.7999999999999901</v>
      </c>
      <c r="AI25" s="47">
        <f t="shared" si="37"/>
        <v>8.7719298245614117E-3</v>
      </c>
      <c r="AJ25" s="15">
        <f t="shared" si="1"/>
        <v>1.2500000000000011E-3</v>
      </c>
      <c r="AK25" s="15">
        <f t="shared" si="2"/>
        <v>7.936507936507943E-4</v>
      </c>
      <c r="AL25" s="15">
        <f t="shared" si="3"/>
        <v>3.7878787878787906E-4</v>
      </c>
      <c r="AM25" s="15">
        <f t="shared" si="4"/>
        <v>4.7241118669690144E-3</v>
      </c>
      <c r="AN25" s="15">
        <f t="shared" si="5"/>
        <v>4.4754744002864343E-3</v>
      </c>
      <c r="AO25" s="15">
        <f t="shared" si="6"/>
        <v>4.2517006802721127E-3</v>
      </c>
      <c r="AP25" s="15">
        <f t="shared" si="7"/>
        <v>4.3384700819103193E-3</v>
      </c>
      <c r="AQ25" s="15">
        <f t="shared" si="8"/>
        <v>4.4288548752834511E-3</v>
      </c>
    </row>
    <row r="26" spans="1:43" x14ac:dyDescent="0.25">
      <c r="A26" s="314"/>
      <c r="B26" s="11">
        <v>10000</v>
      </c>
      <c r="C26" s="12">
        <v>4.1666666666666664E-2</v>
      </c>
      <c r="D26" s="13">
        <f t="shared" si="48"/>
        <v>2.7777777777777777</v>
      </c>
      <c r="E26" s="12">
        <f t="shared" si="46"/>
        <v>4.1666666666666666E-3</v>
      </c>
      <c r="F26" s="20">
        <f t="shared" si="47"/>
        <v>10</v>
      </c>
      <c r="G26" s="14">
        <f t="shared" si="49"/>
        <v>4.2517006802721092E-3</v>
      </c>
      <c r="H26" s="14">
        <f t="shared" si="50"/>
        <v>5.3146258503401359E-3</v>
      </c>
      <c r="I26" s="20">
        <f t="shared" si="14"/>
        <v>8</v>
      </c>
      <c r="J26" s="15">
        <f t="shared" si="51"/>
        <v>5.0020008003201282E-3</v>
      </c>
      <c r="K26" s="21">
        <f t="shared" si="16"/>
        <v>8.5</v>
      </c>
      <c r="L26" s="15">
        <f t="shared" si="52"/>
        <v>4.7241118669690101E-3</v>
      </c>
      <c r="M26" s="21">
        <f t="shared" si="18"/>
        <v>9</v>
      </c>
      <c r="N26" s="15">
        <f t="shared" si="19"/>
        <v>4.4754744002864309E-3</v>
      </c>
      <c r="O26" s="21">
        <f t="shared" si="20"/>
        <v>9.5</v>
      </c>
      <c r="P26" s="15">
        <f t="shared" si="21"/>
        <v>4.1666666666666666E-3</v>
      </c>
      <c r="Q26" s="21">
        <f t="shared" si="21"/>
        <v>10</v>
      </c>
      <c r="R26" s="47">
        <f t="shared" si="22"/>
        <v>8.9509488005728617E-3</v>
      </c>
      <c r="S26" s="44">
        <f t="shared" si="23"/>
        <v>2.5861111111111108</v>
      </c>
      <c r="T26" s="47">
        <f t="shared" si="24"/>
        <v>1.0964912280701756E-3</v>
      </c>
      <c r="U26" s="58">
        <f t="shared" si="25"/>
        <v>9.3099999999999987</v>
      </c>
      <c r="V26" s="47">
        <f t="shared" si="26"/>
        <v>6.4787819889860713E-3</v>
      </c>
      <c r="W26" s="59">
        <f t="shared" si="27"/>
        <v>2.8583333333333325</v>
      </c>
      <c r="X26" s="47">
        <f t="shared" si="28"/>
        <v>9.7181729834791076E-4</v>
      </c>
      <c r="Y26" s="58">
        <f t="shared" si="29"/>
        <v>10.289999999999996</v>
      </c>
      <c r="Z26" s="58"/>
      <c r="AA26" s="47">
        <f t="shared" si="30"/>
        <v>5.3705692803437174E-3</v>
      </c>
      <c r="AB26" s="44">
        <f t="shared" si="31"/>
        <v>2.5861111111111108</v>
      </c>
      <c r="AC26" s="47">
        <f t="shared" si="32"/>
        <v>1.7901897601145724E-3</v>
      </c>
      <c r="AD26" s="74">
        <f t="shared" si="33"/>
        <v>9.3099999999999987</v>
      </c>
      <c r="AE26" s="47">
        <f t="shared" si="0"/>
        <v>3.4013605442176878E-3</v>
      </c>
      <c r="AF26" s="44">
        <f t="shared" si="34"/>
        <v>2.7222222222222214</v>
      </c>
      <c r="AG26" s="47">
        <f t="shared" si="35"/>
        <v>1.7006802721088439E-3</v>
      </c>
      <c r="AH26" s="74">
        <f t="shared" si="36"/>
        <v>9.7999999999999972</v>
      </c>
      <c r="AI26" s="47">
        <f t="shared" si="37"/>
        <v>8.7719298245614048E-3</v>
      </c>
      <c r="AJ26" s="15">
        <f t="shared" si="1"/>
        <v>1.25E-3</v>
      </c>
      <c r="AK26" s="15">
        <f t="shared" si="2"/>
        <v>7.9365079365079365E-4</v>
      </c>
      <c r="AL26" s="15">
        <f t="shared" si="3"/>
        <v>3.7878787878787879E-4</v>
      </c>
      <c r="AM26" s="15">
        <f t="shared" si="4"/>
        <v>4.7241118669690101E-3</v>
      </c>
      <c r="AN26" s="15">
        <f t="shared" si="5"/>
        <v>4.4754744002864309E-3</v>
      </c>
      <c r="AO26" s="15">
        <f t="shared" si="6"/>
        <v>4.2517006802721092E-3</v>
      </c>
      <c r="AP26" s="15">
        <f t="shared" si="7"/>
        <v>4.3384700819103159E-3</v>
      </c>
      <c r="AQ26" s="15">
        <f t="shared" si="8"/>
        <v>4.4288548752834476E-3</v>
      </c>
    </row>
    <row r="27" spans="1:43" x14ac:dyDescent="0.25">
      <c r="A27" s="68" t="s">
        <v>17</v>
      </c>
      <c r="B27" s="68"/>
      <c r="C27" s="16">
        <f t="shared" ref="C27:H27" si="53">AVERAGE(C20:C26)</f>
        <v>4.0178571428571432E-2</v>
      </c>
      <c r="D27" s="25">
        <f t="shared" si="53"/>
        <v>2.883492520812736</v>
      </c>
      <c r="E27" s="16">
        <f t="shared" si="53"/>
        <v>4.0178571428571425E-3</v>
      </c>
      <c r="F27" s="26">
        <f t="shared" si="53"/>
        <v>10.380573074925849</v>
      </c>
      <c r="G27" s="17">
        <f t="shared" si="53"/>
        <v>4.0998542274052474E-3</v>
      </c>
      <c r="H27" s="17">
        <f t="shared" si="53"/>
        <v>5.1248177842565593E-3</v>
      </c>
      <c r="I27" s="26">
        <f t="shared" si="14"/>
        <v>8.3044584599406797</v>
      </c>
      <c r="J27" s="17">
        <f>AVERAGE(J20:J26)</f>
        <v>4.8233579145944084E-3</v>
      </c>
      <c r="K27" s="26">
        <f t="shared" si="16"/>
        <v>8.823487113686971</v>
      </c>
      <c r="L27" s="17">
        <f>AVERAGE(L20:L26)</f>
        <v>4.5553935860058303E-3</v>
      </c>
      <c r="M27" s="26">
        <f t="shared" si="18"/>
        <v>9.3425157674332642</v>
      </c>
      <c r="N27" s="17">
        <f t="shared" si="19"/>
        <v>4.3156360288476294E-3</v>
      </c>
      <c r="O27" s="26">
        <f t="shared" si="20"/>
        <v>9.8615444211795555</v>
      </c>
      <c r="P27" s="17">
        <f t="shared" si="21"/>
        <v>4.0178571428571425E-3</v>
      </c>
      <c r="Q27" s="26">
        <f t="shared" si="21"/>
        <v>10.380573074925849</v>
      </c>
      <c r="R27" s="17">
        <f t="shared" si="22"/>
        <v>8.6312720576952589E-3</v>
      </c>
      <c r="S27" s="41">
        <f t="shared" si="23"/>
        <v>2.6818930041152265</v>
      </c>
      <c r="T27" s="17">
        <f t="shared" si="24"/>
        <v>1.0573308270676693E-3</v>
      </c>
      <c r="U27" s="54">
        <f t="shared" si="25"/>
        <v>9.6548148148148165</v>
      </c>
      <c r="V27" s="17">
        <f t="shared" si="26"/>
        <v>6.247396917950853E-3</v>
      </c>
      <c r="W27" s="53">
        <f t="shared" si="27"/>
        <v>2.9641975308641979</v>
      </c>
      <c r="X27" s="17">
        <f t="shared" si="28"/>
        <v>9.3710953769262804E-4</v>
      </c>
      <c r="Y27" s="54">
        <f t="shared" si="29"/>
        <v>10.671111111111113</v>
      </c>
      <c r="Z27" s="54"/>
      <c r="AA27" s="17">
        <f t="shared" si="30"/>
        <v>5.178763234617155E-3</v>
      </c>
      <c r="AB27" s="41">
        <f t="shared" si="31"/>
        <v>2.6818930041152265</v>
      </c>
      <c r="AC27" s="17">
        <f t="shared" si="32"/>
        <v>1.7262544115390515E-3</v>
      </c>
      <c r="AD27" s="26">
        <f t="shared" si="33"/>
        <v>9.6548148148148165</v>
      </c>
      <c r="AE27" s="17">
        <f t="shared" si="0"/>
        <v>3.2798833819241979E-3</v>
      </c>
      <c r="AF27" s="41">
        <f t="shared" si="34"/>
        <v>2.8230452674897122</v>
      </c>
      <c r="AG27" s="17">
        <f t="shared" si="35"/>
        <v>1.639941690962099E-3</v>
      </c>
      <c r="AH27" s="26">
        <f t="shared" si="36"/>
        <v>10.162962962962963</v>
      </c>
      <c r="AI27" s="17">
        <f t="shared" si="37"/>
        <v>8.4586466165413529E-3</v>
      </c>
      <c r="AJ27" s="17">
        <f t="shared" si="1"/>
        <v>1.2053571428571426E-3</v>
      </c>
      <c r="AK27" s="17">
        <f t="shared" si="2"/>
        <v>7.6530612244897944E-4</v>
      </c>
      <c r="AL27" s="17">
        <f t="shared" si="3"/>
        <v>3.6525974025974016E-4</v>
      </c>
      <c r="AM27" s="17">
        <f>AVERAGE(AM20:AM26)</f>
        <v>4.5553935860058303E-3</v>
      </c>
      <c r="AN27" s="17">
        <f>AVERAGE(AN20:AN26)</f>
        <v>4.3156360288476286E-3</v>
      </c>
      <c r="AO27" s="17">
        <f>AVERAGE(AO20:AO26)</f>
        <v>4.0998542274052474E-3</v>
      </c>
      <c r="AP27" s="17">
        <f t="shared" si="7"/>
        <v>4.1835247218420897E-3</v>
      </c>
      <c r="AQ27" s="17">
        <f>AVERAGE(AQ20:AQ26)</f>
        <v>4.2706814868804658E-3</v>
      </c>
    </row>
    <row r="28" spans="1:43" x14ac:dyDescent="0.25">
      <c r="A28" s="309" t="s">
        <v>21</v>
      </c>
      <c r="B28" s="3">
        <v>10000</v>
      </c>
      <c r="C28" s="4">
        <v>4.1666666666666664E-2</v>
      </c>
      <c r="D28" s="5">
        <f t="shared" ref="D28:D33" si="54">B28/(C28*24*60*60)</f>
        <v>2.7777777777777777</v>
      </c>
      <c r="E28" s="4">
        <f t="shared" si="39"/>
        <v>4.1666666666666666E-3</v>
      </c>
      <c r="F28" s="19">
        <f t="shared" si="40"/>
        <v>10</v>
      </c>
      <c r="G28" s="6">
        <f t="shared" ref="G28:G33" si="55">SUM(E28/$G$2)</f>
        <v>4.2517006802721092E-3</v>
      </c>
      <c r="H28" s="6">
        <f t="shared" ref="H28:H33" si="56">SUM(G28/$H$2)</f>
        <v>5.3146258503401359E-3</v>
      </c>
      <c r="I28" s="19">
        <f t="shared" si="14"/>
        <v>8</v>
      </c>
      <c r="J28" s="7">
        <f t="shared" ref="J28:J33" si="57">SUM(G28/$J$2)</f>
        <v>5.0020008003201282E-3</v>
      </c>
      <c r="K28" s="18">
        <f t="shared" si="16"/>
        <v>8.5</v>
      </c>
      <c r="L28" s="7">
        <f t="shared" ref="L28:L33" si="58">SUM(G28/$L$2)</f>
        <v>4.7241118669690101E-3</v>
      </c>
      <c r="M28" s="18">
        <f t="shared" si="18"/>
        <v>9</v>
      </c>
      <c r="N28" s="7">
        <f t="shared" si="19"/>
        <v>4.4754744002864309E-3</v>
      </c>
      <c r="O28" s="18">
        <f t="shared" si="20"/>
        <v>9.5</v>
      </c>
      <c r="P28" s="7">
        <f t="shared" si="21"/>
        <v>4.1666666666666666E-3</v>
      </c>
      <c r="Q28" s="18">
        <f t="shared" si="21"/>
        <v>10</v>
      </c>
      <c r="R28" s="45">
        <f t="shared" si="22"/>
        <v>8.9509488005728617E-3</v>
      </c>
      <c r="S28" s="42">
        <f t="shared" si="23"/>
        <v>2.5861111111111108</v>
      </c>
      <c r="T28" s="45">
        <f t="shared" si="24"/>
        <v>1.0964912280701756E-3</v>
      </c>
      <c r="U28" s="55">
        <f t="shared" si="25"/>
        <v>9.3099999999999987</v>
      </c>
      <c r="V28" s="45">
        <f t="shared" si="26"/>
        <v>6.4787819889860713E-3</v>
      </c>
      <c r="W28" s="56">
        <f t="shared" si="27"/>
        <v>2.8583333333333325</v>
      </c>
      <c r="X28" s="45">
        <f t="shared" si="28"/>
        <v>9.7181729834791076E-4</v>
      </c>
      <c r="Y28" s="55">
        <f t="shared" si="29"/>
        <v>10.289999999999996</v>
      </c>
      <c r="Z28" s="55"/>
      <c r="AA28" s="45">
        <f t="shared" si="30"/>
        <v>5.3705692803437174E-3</v>
      </c>
      <c r="AB28" s="42">
        <f t="shared" si="31"/>
        <v>2.5861111111111108</v>
      </c>
      <c r="AC28" s="45">
        <f t="shared" si="32"/>
        <v>1.7901897601145724E-3</v>
      </c>
      <c r="AD28" s="72">
        <f t="shared" si="33"/>
        <v>9.3099999999999987</v>
      </c>
      <c r="AE28" s="45">
        <f t="shared" si="0"/>
        <v>3.4013605442176878E-3</v>
      </c>
      <c r="AF28" s="42">
        <f t="shared" si="34"/>
        <v>2.7222222222222214</v>
      </c>
      <c r="AG28" s="45">
        <f t="shared" si="35"/>
        <v>1.7006802721088439E-3</v>
      </c>
      <c r="AH28" s="72">
        <f t="shared" si="36"/>
        <v>9.7999999999999972</v>
      </c>
      <c r="AI28" s="48">
        <f t="shared" si="37"/>
        <v>8.7719298245614048E-3</v>
      </c>
      <c r="AJ28" s="38">
        <f t="shared" si="1"/>
        <v>1.25E-3</v>
      </c>
      <c r="AK28" s="38">
        <f t="shared" si="2"/>
        <v>7.9365079365079365E-4</v>
      </c>
      <c r="AL28" s="38">
        <f t="shared" si="3"/>
        <v>3.7878787878787879E-4</v>
      </c>
      <c r="AM28" s="38">
        <f t="shared" ref="AM28:AM33" si="59">SUM(G28/$AM$2)</f>
        <v>4.7241118669690101E-3</v>
      </c>
      <c r="AN28" s="38">
        <f t="shared" ref="AN28:AN33" si="60">SUM(G28/$AN$2)</f>
        <v>4.4754744002864309E-3</v>
      </c>
      <c r="AO28" s="38">
        <f t="shared" ref="AO28:AO33" si="61">SUM(G28/$AO$2)</f>
        <v>4.2517006802721092E-3</v>
      </c>
      <c r="AP28" s="38">
        <f t="shared" si="7"/>
        <v>4.3384700819103159E-3</v>
      </c>
      <c r="AQ28" s="38">
        <f t="shared" ref="AQ28:AQ33" si="62">SUM(G28/$AQ$2)</f>
        <v>4.4288548752834476E-3</v>
      </c>
    </row>
    <row r="29" spans="1:43" x14ac:dyDescent="0.25">
      <c r="A29" s="310"/>
      <c r="B29" s="3">
        <v>10000</v>
      </c>
      <c r="C29" s="4">
        <v>4.3055555555555562E-2</v>
      </c>
      <c r="D29" s="5">
        <f t="shared" si="54"/>
        <v>2.6881720430107525</v>
      </c>
      <c r="E29" s="4">
        <f t="shared" si="39"/>
        <v>4.3055555555555564E-3</v>
      </c>
      <c r="F29" s="19">
        <f t="shared" si="40"/>
        <v>9.6774193548387082</v>
      </c>
      <c r="G29" s="6">
        <f t="shared" si="55"/>
        <v>4.3934240362811803E-3</v>
      </c>
      <c r="H29" s="6">
        <f t="shared" si="56"/>
        <v>5.4917800453514751E-3</v>
      </c>
      <c r="I29" s="19">
        <f t="shared" si="14"/>
        <v>7.7419354838709671</v>
      </c>
      <c r="J29" s="7">
        <f t="shared" si="57"/>
        <v>5.1687341603308002E-3</v>
      </c>
      <c r="K29" s="18">
        <f t="shared" si="16"/>
        <v>8.2258064516129021</v>
      </c>
      <c r="L29" s="7">
        <f t="shared" si="58"/>
        <v>4.8815822625346448E-3</v>
      </c>
      <c r="M29" s="18">
        <f t="shared" si="18"/>
        <v>8.7096774193548381</v>
      </c>
      <c r="N29" s="7">
        <f t="shared" si="19"/>
        <v>4.6246568802959798E-3</v>
      </c>
      <c r="O29" s="18">
        <f t="shared" si="20"/>
        <v>9.1935483870967722</v>
      </c>
      <c r="P29" s="7">
        <f t="shared" si="21"/>
        <v>4.3055555555555564E-3</v>
      </c>
      <c r="Q29" s="18">
        <f t="shared" si="21"/>
        <v>9.6774193548387082</v>
      </c>
      <c r="R29" s="45">
        <f t="shared" si="22"/>
        <v>9.2493137605919595E-3</v>
      </c>
      <c r="S29" s="42">
        <f t="shared" si="23"/>
        <v>2.5026881720430096</v>
      </c>
      <c r="T29" s="45">
        <f t="shared" si="24"/>
        <v>1.133040935672515E-3</v>
      </c>
      <c r="U29" s="55">
        <f t="shared" si="25"/>
        <v>9.0096774193548352</v>
      </c>
      <c r="V29" s="45">
        <f t="shared" si="26"/>
        <v>6.6947413886189414E-3</v>
      </c>
      <c r="W29" s="56">
        <f t="shared" si="27"/>
        <v>2.7661290322580636</v>
      </c>
      <c r="X29" s="45">
        <f t="shared" si="28"/>
        <v>1.0042112082928412E-3</v>
      </c>
      <c r="Y29" s="55">
        <f t="shared" si="29"/>
        <v>9.9580645161290278</v>
      </c>
      <c r="Z29" s="55"/>
      <c r="AA29" s="45">
        <f t="shared" si="30"/>
        <v>5.5495882563551752E-3</v>
      </c>
      <c r="AB29" s="42">
        <f t="shared" si="31"/>
        <v>2.5026881720430096</v>
      </c>
      <c r="AC29" s="45">
        <f t="shared" si="32"/>
        <v>1.8498627521183915E-3</v>
      </c>
      <c r="AD29" s="72">
        <f t="shared" si="33"/>
        <v>9.0096774193548352</v>
      </c>
      <c r="AE29" s="45">
        <f t="shared" si="0"/>
        <v>3.5147392290249438E-3</v>
      </c>
      <c r="AF29" s="42">
        <f t="shared" si="34"/>
        <v>2.6344086021505375</v>
      </c>
      <c r="AG29" s="45">
        <f t="shared" si="35"/>
        <v>1.7573696145124719E-3</v>
      </c>
      <c r="AH29" s="72">
        <f t="shared" si="36"/>
        <v>9.4838709677419359</v>
      </c>
      <c r="AI29" s="48">
        <f t="shared" si="37"/>
        <v>9.0643274853801185E-3</v>
      </c>
      <c r="AJ29" s="38">
        <f t="shared" si="1"/>
        <v>1.2916666666666671E-3</v>
      </c>
      <c r="AK29" s="38">
        <f t="shared" si="2"/>
        <v>8.2010582010582029E-4</v>
      </c>
      <c r="AL29" s="38">
        <f t="shared" si="3"/>
        <v>3.914141414141415E-4</v>
      </c>
      <c r="AM29" s="38">
        <f t="shared" si="59"/>
        <v>4.8815822625346448E-3</v>
      </c>
      <c r="AN29" s="38">
        <f t="shared" si="60"/>
        <v>4.6246568802959798E-3</v>
      </c>
      <c r="AO29" s="38">
        <f t="shared" si="61"/>
        <v>4.3934240362811803E-3</v>
      </c>
      <c r="AP29" s="38">
        <f t="shared" si="7"/>
        <v>4.4830857513073266E-3</v>
      </c>
      <c r="AQ29" s="38">
        <f t="shared" si="62"/>
        <v>4.5764833711262297E-3</v>
      </c>
    </row>
    <row r="30" spans="1:43" x14ac:dyDescent="0.25">
      <c r="A30" s="310"/>
      <c r="B30" s="3">
        <v>10000</v>
      </c>
      <c r="C30" s="4">
        <v>4.3749999999999997E-2</v>
      </c>
      <c r="D30" s="5">
        <f t="shared" si="54"/>
        <v>2.645502645502646</v>
      </c>
      <c r="E30" s="4">
        <f t="shared" si="39"/>
        <v>4.3749999999999995E-3</v>
      </c>
      <c r="F30" s="19">
        <f t="shared" si="40"/>
        <v>9.5238095238095273</v>
      </c>
      <c r="G30" s="6">
        <f t="shared" si="55"/>
        <v>4.464285714285714E-3</v>
      </c>
      <c r="H30" s="6">
        <f t="shared" si="56"/>
        <v>5.5803571428571421E-3</v>
      </c>
      <c r="I30" s="19">
        <f t="shared" si="14"/>
        <v>7.6190476190476222</v>
      </c>
      <c r="J30" s="7">
        <f t="shared" si="57"/>
        <v>5.252100840336134E-3</v>
      </c>
      <c r="K30" s="18">
        <f t="shared" si="16"/>
        <v>8.0952380952380985</v>
      </c>
      <c r="L30" s="7">
        <f t="shared" si="58"/>
        <v>4.96031746031746E-3</v>
      </c>
      <c r="M30" s="18">
        <f t="shared" si="18"/>
        <v>8.5714285714285747</v>
      </c>
      <c r="N30" s="7">
        <f t="shared" si="19"/>
        <v>4.6992481203007516E-3</v>
      </c>
      <c r="O30" s="18">
        <f t="shared" si="20"/>
        <v>9.047619047619051</v>
      </c>
      <c r="P30" s="7">
        <f t="shared" si="21"/>
        <v>4.3749999999999995E-3</v>
      </c>
      <c r="Q30" s="18">
        <f t="shared" si="21"/>
        <v>9.5238095238095273</v>
      </c>
      <c r="R30" s="45">
        <f t="shared" si="22"/>
        <v>9.3984962406015032E-3</v>
      </c>
      <c r="S30" s="42">
        <f t="shared" si="23"/>
        <v>2.4629629629629628</v>
      </c>
      <c r="T30" s="45">
        <f t="shared" si="24"/>
        <v>1.1513157894736841E-3</v>
      </c>
      <c r="U30" s="55">
        <f t="shared" si="25"/>
        <v>8.8666666666666654</v>
      </c>
      <c r="V30" s="45">
        <f t="shared" si="26"/>
        <v>6.8027210884353739E-3</v>
      </c>
      <c r="W30" s="56">
        <f t="shared" si="27"/>
        <v>2.7222222222222223</v>
      </c>
      <c r="X30" s="45">
        <f t="shared" si="28"/>
        <v>1.020408163265306E-3</v>
      </c>
      <c r="Y30" s="55">
        <f t="shared" si="29"/>
        <v>9.8000000000000007</v>
      </c>
      <c r="Z30" s="55"/>
      <c r="AA30" s="45">
        <f t="shared" si="30"/>
        <v>5.6390977443609019E-3</v>
      </c>
      <c r="AB30" s="42">
        <f t="shared" si="31"/>
        <v>2.4629629629629632</v>
      </c>
      <c r="AC30" s="45">
        <f t="shared" si="32"/>
        <v>1.8796992481203006E-3</v>
      </c>
      <c r="AD30" s="72">
        <f t="shared" si="33"/>
        <v>8.8666666666666671</v>
      </c>
      <c r="AE30" s="45">
        <f t="shared" si="0"/>
        <v>3.5714285714285709E-3</v>
      </c>
      <c r="AF30" s="42">
        <f t="shared" si="34"/>
        <v>2.5925925925925926</v>
      </c>
      <c r="AG30" s="45">
        <f t="shared" si="35"/>
        <v>1.7857142857142854E-3</v>
      </c>
      <c r="AH30" s="72">
        <f t="shared" si="36"/>
        <v>9.3333333333333339</v>
      </c>
      <c r="AI30" s="48">
        <f t="shared" si="37"/>
        <v>9.2105263157894728E-3</v>
      </c>
      <c r="AJ30" s="38">
        <f t="shared" si="1"/>
        <v>1.3124999999999999E-3</v>
      </c>
      <c r="AK30" s="38">
        <f t="shared" si="2"/>
        <v>8.3333333333333317E-4</v>
      </c>
      <c r="AL30" s="38">
        <f t="shared" si="3"/>
        <v>3.9772727272727263E-4</v>
      </c>
      <c r="AM30" s="38">
        <f t="shared" si="59"/>
        <v>4.96031746031746E-3</v>
      </c>
      <c r="AN30" s="38">
        <f t="shared" si="60"/>
        <v>4.6992481203007516E-3</v>
      </c>
      <c r="AO30" s="38">
        <f t="shared" si="61"/>
        <v>4.464285714285714E-3</v>
      </c>
      <c r="AP30" s="38">
        <f t="shared" si="7"/>
        <v>4.5553935860058311E-3</v>
      </c>
      <c r="AQ30" s="38">
        <f t="shared" si="62"/>
        <v>4.650297619047619E-3</v>
      </c>
    </row>
    <row r="31" spans="1:43" x14ac:dyDescent="0.25">
      <c r="A31" s="310"/>
      <c r="B31" s="3">
        <v>10000</v>
      </c>
      <c r="C31" s="4">
        <v>4.4444444444444502E-2</v>
      </c>
      <c r="D31" s="5">
        <f t="shared" si="54"/>
        <v>2.6041666666666634</v>
      </c>
      <c r="E31" s="4">
        <f t="shared" si="39"/>
        <v>4.4444444444444505E-3</v>
      </c>
      <c r="F31" s="19">
        <f t="shared" si="40"/>
        <v>9.3749999999999893</v>
      </c>
      <c r="G31" s="6">
        <f t="shared" si="55"/>
        <v>4.5351473922902556E-3</v>
      </c>
      <c r="H31" s="6">
        <f t="shared" si="56"/>
        <v>5.6689342403628195E-3</v>
      </c>
      <c r="I31" s="19">
        <f t="shared" si="14"/>
        <v>7.499999999999992</v>
      </c>
      <c r="J31" s="7">
        <f t="shared" si="57"/>
        <v>5.3354675203414774E-3</v>
      </c>
      <c r="K31" s="18">
        <f t="shared" si="16"/>
        <v>7.9687499999999911</v>
      </c>
      <c r="L31" s="7">
        <f t="shared" si="58"/>
        <v>5.0390526581002839E-3</v>
      </c>
      <c r="M31" s="18">
        <f t="shared" si="18"/>
        <v>8.4374999999999911</v>
      </c>
      <c r="N31" s="7">
        <f t="shared" si="19"/>
        <v>4.7738393603055321E-3</v>
      </c>
      <c r="O31" s="18">
        <f t="shared" si="20"/>
        <v>8.9062499999999893</v>
      </c>
      <c r="P31" s="7">
        <f t="shared" si="21"/>
        <v>4.4444444444444505E-3</v>
      </c>
      <c r="Q31" s="18">
        <f t="shared" si="21"/>
        <v>9.3749999999999893</v>
      </c>
      <c r="R31" s="45">
        <f t="shared" si="22"/>
        <v>9.5476787206110643E-3</v>
      </c>
      <c r="S31" s="42">
        <f t="shared" si="23"/>
        <v>2.4244791666666634</v>
      </c>
      <c r="T31" s="45">
        <f t="shared" si="24"/>
        <v>1.1695906432748553E-3</v>
      </c>
      <c r="U31" s="55">
        <f t="shared" si="25"/>
        <v>8.7281249999999897</v>
      </c>
      <c r="V31" s="45">
        <f t="shared" si="26"/>
        <v>6.9107007882518176E-3</v>
      </c>
      <c r="W31" s="56">
        <f t="shared" si="27"/>
        <v>2.6796874999999969</v>
      </c>
      <c r="X31" s="45">
        <f t="shared" si="28"/>
        <v>1.0366051182377728E-3</v>
      </c>
      <c r="Y31" s="55">
        <f t="shared" si="29"/>
        <v>9.646874999999989</v>
      </c>
      <c r="Z31" s="55"/>
      <c r="AA31" s="45">
        <f t="shared" si="30"/>
        <v>5.7286072323666391E-3</v>
      </c>
      <c r="AB31" s="42">
        <f t="shared" si="31"/>
        <v>2.4244791666666634</v>
      </c>
      <c r="AC31" s="45">
        <f t="shared" si="32"/>
        <v>1.909535744122213E-3</v>
      </c>
      <c r="AD31" s="72">
        <f t="shared" si="33"/>
        <v>8.7281249999999897</v>
      </c>
      <c r="AE31" s="45">
        <f t="shared" si="0"/>
        <v>3.6281179138322041E-3</v>
      </c>
      <c r="AF31" s="42">
        <f t="shared" si="34"/>
        <v>2.5520833333333299</v>
      </c>
      <c r="AG31" s="45">
        <f t="shared" si="35"/>
        <v>1.814058956916102E-3</v>
      </c>
      <c r="AH31" s="72">
        <f t="shared" si="36"/>
        <v>9.1874999999999876</v>
      </c>
      <c r="AI31" s="48">
        <f t="shared" si="37"/>
        <v>9.3567251461988427E-3</v>
      </c>
      <c r="AJ31" s="38">
        <f t="shared" si="1"/>
        <v>1.3333333333333352E-3</v>
      </c>
      <c r="AK31" s="38">
        <f t="shared" si="2"/>
        <v>8.4656084656084779E-4</v>
      </c>
      <c r="AL31" s="38">
        <f t="shared" si="3"/>
        <v>4.0404040404040464E-4</v>
      </c>
      <c r="AM31" s="38">
        <f t="shared" si="59"/>
        <v>5.0390526581002839E-3</v>
      </c>
      <c r="AN31" s="38">
        <f t="shared" si="60"/>
        <v>4.7738393603055321E-3</v>
      </c>
      <c r="AO31" s="38">
        <f t="shared" si="61"/>
        <v>4.5351473922902556E-3</v>
      </c>
      <c r="AP31" s="38">
        <f t="shared" si="7"/>
        <v>4.6277014207043426E-3</v>
      </c>
      <c r="AQ31" s="38">
        <f t="shared" si="62"/>
        <v>4.7241118669690161E-3</v>
      </c>
    </row>
    <row r="32" spans="1:43" x14ac:dyDescent="0.25">
      <c r="A32" s="310"/>
      <c r="B32" s="3">
        <v>10000</v>
      </c>
      <c r="C32" s="4">
        <v>4.5138888888888902E-2</v>
      </c>
      <c r="D32" s="5">
        <f t="shared" si="54"/>
        <v>2.564102564102563</v>
      </c>
      <c r="E32" s="4">
        <f t="shared" si="39"/>
        <v>4.5138888888888902E-3</v>
      </c>
      <c r="F32" s="19">
        <f t="shared" si="40"/>
        <v>9.2307692307692264</v>
      </c>
      <c r="G32" s="6">
        <f t="shared" si="55"/>
        <v>4.6060090702947859E-3</v>
      </c>
      <c r="H32" s="6">
        <f t="shared" si="56"/>
        <v>5.7575113378684822E-3</v>
      </c>
      <c r="I32" s="19">
        <f t="shared" si="14"/>
        <v>7.3846153846153815</v>
      </c>
      <c r="J32" s="7">
        <f t="shared" si="57"/>
        <v>5.4188342003468068E-3</v>
      </c>
      <c r="K32" s="18">
        <f t="shared" si="16"/>
        <v>7.8461538461538423</v>
      </c>
      <c r="L32" s="7">
        <f t="shared" si="58"/>
        <v>5.1177878558830957E-3</v>
      </c>
      <c r="M32" s="18">
        <f t="shared" si="18"/>
        <v>8.3076923076923048</v>
      </c>
      <c r="N32" s="7">
        <f t="shared" si="19"/>
        <v>4.8484306003103014E-3</v>
      </c>
      <c r="O32" s="18">
        <f t="shared" si="20"/>
        <v>8.7692307692307647</v>
      </c>
      <c r="P32" s="7">
        <f t="shared" si="21"/>
        <v>4.5138888888888902E-3</v>
      </c>
      <c r="Q32" s="18">
        <f t="shared" si="21"/>
        <v>9.2307692307692264</v>
      </c>
      <c r="R32" s="45">
        <f t="shared" si="22"/>
        <v>9.6968612006206028E-3</v>
      </c>
      <c r="S32" s="42">
        <f t="shared" si="23"/>
        <v>2.3871794871794862</v>
      </c>
      <c r="T32" s="45">
        <f t="shared" si="24"/>
        <v>1.1878654970760238E-3</v>
      </c>
      <c r="U32" s="55">
        <f t="shared" si="25"/>
        <v>8.593846153846151</v>
      </c>
      <c r="V32" s="45">
        <f t="shared" si="26"/>
        <v>7.0186804880682458E-3</v>
      </c>
      <c r="W32" s="56">
        <f t="shared" si="27"/>
        <v>2.6384615384615375</v>
      </c>
      <c r="X32" s="45">
        <f t="shared" si="28"/>
        <v>1.052802073210237E-3</v>
      </c>
      <c r="Y32" s="55">
        <f t="shared" si="29"/>
        <v>9.4984615384615356</v>
      </c>
      <c r="Z32" s="55"/>
      <c r="AA32" s="45">
        <f t="shared" si="30"/>
        <v>5.8181167203723615E-3</v>
      </c>
      <c r="AB32" s="42">
        <f t="shared" si="31"/>
        <v>2.3871794871794862</v>
      </c>
      <c r="AC32" s="45">
        <f t="shared" si="32"/>
        <v>1.9393722401241204E-3</v>
      </c>
      <c r="AD32" s="72">
        <f t="shared" si="33"/>
        <v>8.593846153846151</v>
      </c>
      <c r="AE32" s="45">
        <f t="shared" si="0"/>
        <v>3.6848072562358286E-3</v>
      </c>
      <c r="AF32" s="42">
        <f t="shared" si="34"/>
        <v>2.5128205128205128</v>
      </c>
      <c r="AG32" s="45">
        <f t="shared" si="35"/>
        <v>1.8424036281179143E-3</v>
      </c>
      <c r="AH32" s="72">
        <f t="shared" si="36"/>
        <v>9.046153846153846</v>
      </c>
      <c r="AI32" s="48">
        <f t="shared" si="37"/>
        <v>9.5029239766081901E-3</v>
      </c>
      <c r="AJ32" s="38">
        <f t="shared" si="1"/>
        <v>1.3541666666666671E-3</v>
      </c>
      <c r="AK32" s="38">
        <f t="shared" si="2"/>
        <v>8.5978835978836002E-4</v>
      </c>
      <c r="AL32" s="38">
        <f t="shared" si="3"/>
        <v>4.1035353535353545E-4</v>
      </c>
      <c r="AM32" s="38">
        <f t="shared" si="59"/>
        <v>5.1177878558830957E-3</v>
      </c>
      <c r="AN32" s="38">
        <f t="shared" si="60"/>
        <v>4.8484306003103014E-3</v>
      </c>
      <c r="AO32" s="38">
        <f t="shared" si="61"/>
        <v>4.6060090702947859E-3</v>
      </c>
      <c r="AP32" s="38">
        <f t="shared" si="7"/>
        <v>4.7000092554028428E-3</v>
      </c>
      <c r="AQ32" s="38">
        <f t="shared" si="62"/>
        <v>4.797926114890402E-3</v>
      </c>
    </row>
    <row r="33" spans="1:43" x14ac:dyDescent="0.25">
      <c r="A33" s="310"/>
      <c r="B33" s="3">
        <v>10000</v>
      </c>
      <c r="C33" s="4">
        <v>4.5138888888888902E-2</v>
      </c>
      <c r="D33" s="5">
        <f t="shared" si="54"/>
        <v>2.564102564102563</v>
      </c>
      <c r="E33" s="4">
        <f t="shared" si="39"/>
        <v>4.5138888888888902E-3</v>
      </c>
      <c r="F33" s="19">
        <f t="shared" si="40"/>
        <v>9.2307692307692264</v>
      </c>
      <c r="G33" s="6">
        <f t="shared" si="55"/>
        <v>4.6060090702947859E-3</v>
      </c>
      <c r="H33" s="6">
        <f t="shared" si="56"/>
        <v>5.7575113378684822E-3</v>
      </c>
      <c r="I33" s="19">
        <f t="shared" si="14"/>
        <v>7.3846153846153815</v>
      </c>
      <c r="J33" s="7">
        <f t="shared" si="57"/>
        <v>5.4188342003468068E-3</v>
      </c>
      <c r="K33" s="18">
        <f t="shared" si="16"/>
        <v>7.8461538461538423</v>
      </c>
      <c r="L33" s="7">
        <f t="shared" si="58"/>
        <v>5.1177878558830957E-3</v>
      </c>
      <c r="M33" s="18">
        <f t="shared" si="18"/>
        <v>8.3076923076923048</v>
      </c>
      <c r="N33" s="7">
        <f t="shared" si="19"/>
        <v>4.8484306003103014E-3</v>
      </c>
      <c r="O33" s="18">
        <f t="shared" si="20"/>
        <v>8.7692307692307647</v>
      </c>
      <c r="P33" s="7">
        <f t="shared" si="21"/>
        <v>4.5138888888888902E-3</v>
      </c>
      <c r="Q33" s="18">
        <f t="shared" si="21"/>
        <v>9.2307692307692264</v>
      </c>
      <c r="R33" s="45">
        <f t="shared" si="22"/>
        <v>9.6968612006206028E-3</v>
      </c>
      <c r="S33" s="42">
        <f t="shared" si="23"/>
        <v>2.3871794871794862</v>
      </c>
      <c r="T33" s="45">
        <f t="shared" si="24"/>
        <v>1.1878654970760238E-3</v>
      </c>
      <c r="U33" s="55">
        <f t="shared" si="25"/>
        <v>8.593846153846151</v>
      </c>
      <c r="V33" s="45">
        <f t="shared" si="26"/>
        <v>7.0186804880682458E-3</v>
      </c>
      <c r="W33" s="56">
        <f t="shared" si="27"/>
        <v>2.6384615384615375</v>
      </c>
      <c r="X33" s="45">
        <f t="shared" si="28"/>
        <v>1.052802073210237E-3</v>
      </c>
      <c r="Y33" s="55">
        <f t="shared" si="29"/>
        <v>9.4984615384615356</v>
      </c>
      <c r="Z33" s="55"/>
      <c r="AA33" s="45">
        <f t="shared" si="30"/>
        <v>5.8181167203723615E-3</v>
      </c>
      <c r="AB33" s="42">
        <f t="shared" si="31"/>
        <v>2.3871794871794862</v>
      </c>
      <c r="AC33" s="45">
        <f t="shared" si="32"/>
        <v>1.9393722401241204E-3</v>
      </c>
      <c r="AD33" s="72">
        <f t="shared" si="33"/>
        <v>8.593846153846151</v>
      </c>
      <c r="AE33" s="45">
        <f t="shared" si="0"/>
        <v>3.6848072562358286E-3</v>
      </c>
      <c r="AF33" s="42">
        <f t="shared" si="34"/>
        <v>2.5128205128205128</v>
      </c>
      <c r="AG33" s="45">
        <f t="shared" si="35"/>
        <v>1.8424036281179143E-3</v>
      </c>
      <c r="AH33" s="72">
        <f t="shared" si="36"/>
        <v>9.046153846153846</v>
      </c>
      <c r="AI33" s="48">
        <f t="shared" si="37"/>
        <v>9.5029239766081901E-3</v>
      </c>
      <c r="AJ33" s="38">
        <f t="shared" si="1"/>
        <v>1.3541666666666671E-3</v>
      </c>
      <c r="AK33" s="38">
        <f t="shared" si="2"/>
        <v>8.5978835978836002E-4</v>
      </c>
      <c r="AL33" s="38">
        <f t="shared" si="3"/>
        <v>4.1035353535353545E-4</v>
      </c>
      <c r="AM33" s="38">
        <f t="shared" si="59"/>
        <v>5.1177878558830957E-3</v>
      </c>
      <c r="AN33" s="38">
        <f t="shared" si="60"/>
        <v>4.8484306003103014E-3</v>
      </c>
      <c r="AO33" s="38">
        <f t="shared" si="61"/>
        <v>4.6060090702947859E-3</v>
      </c>
      <c r="AP33" s="38">
        <f t="shared" si="7"/>
        <v>4.7000092554028428E-3</v>
      </c>
      <c r="AQ33" s="38">
        <f t="shared" si="62"/>
        <v>4.797926114890402E-3</v>
      </c>
    </row>
    <row r="34" spans="1:43" x14ac:dyDescent="0.25">
      <c r="A34" s="66" t="s">
        <v>17</v>
      </c>
      <c r="B34" s="66"/>
      <c r="C34" s="8">
        <f t="shared" ref="C34:H34" si="63">AVERAGE(C28:C29)</f>
        <v>4.2361111111111113E-2</v>
      </c>
      <c r="D34" s="9">
        <f t="shared" si="63"/>
        <v>2.7329749103942653</v>
      </c>
      <c r="E34" s="8">
        <f t="shared" si="63"/>
        <v>4.2361111111111115E-3</v>
      </c>
      <c r="F34" s="22">
        <f t="shared" si="63"/>
        <v>9.8387096774193541</v>
      </c>
      <c r="G34" s="10">
        <f t="shared" si="63"/>
        <v>4.3225623582766447E-3</v>
      </c>
      <c r="H34" s="10">
        <f t="shared" si="63"/>
        <v>5.4032029478458055E-3</v>
      </c>
      <c r="I34" s="22">
        <f t="shared" si="14"/>
        <v>7.870967741935484</v>
      </c>
      <c r="J34" s="10">
        <f>AVERAGE(J28:J29)</f>
        <v>5.0853674803254638E-3</v>
      </c>
      <c r="K34" s="22">
        <f t="shared" si="16"/>
        <v>8.3629032258064502</v>
      </c>
      <c r="L34" s="10">
        <f>AVERAGE(L28:L29)</f>
        <v>4.8028470647518279E-3</v>
      </c>
      <c r="M34" s="22">
        <f t="shared" si="18"/>
        <v>8.8548387096774182</v>
      </c>
      <c r="N34" s="10">
        <f t="shared" si="19"/>
        <v>4.5500656402912053E-3</v>
      </c>
      <c r="O34" s="22">
        <f t="shared" si="20"/>
        <v>9.3467741935483861</v>
      </c>
      <c r="P34" s="10">
        <f t="shared" si="21"/>
        <v>4.2361111111111115E-3</v>
      </c>
      <c r="Q34" s="22">
        <f t="shared" si="21"/>
        <v>9.8387096774193541</v>
      </c>
      <c r="R34" s="10">
        <f t="shared" si="22"/>
        <v>9.1001312805824106E-3</v>
      </c>
      <c r="S34" s="9">
        <f t="shared" si="23"/>
        <v>2.5437158469945342</v>
      </c>
      <c r="T34" s="10">
        <f t="shared" si="24"/>
        <v>1.1147660818713453E-3</v>
      </c>
      <c r="U34" s="51">
        <f t="shared" si="25"/>
        <v>9.1573770491803224</v>
      </c>
      <c r="V34" s="10">
        <f t="shared" si="26"/>
        <v>6.5867616888025064E-3</v>
      </c>
      <c r="W34" s="50">
        <f t="shared" si="27"/>
        <v>2.8114754098360653</v>
      </c>
      <c r="X34" s="10">
        <f t="shared" si="28"/>
        <v>9.8801425332037591E-4</v>
      </c>
      <c r="Y34" s="51">
        <f t="shared" si="29"/>
        <v>10.121311475409835</v>
      </c>
      <c r="Z34" s="51"/>
      <c r="AA34" s="10">
        <f t="shared" si="30"/>
        <v>5.4600787683494459E-3</v>
      </c>
      <c r="AB34" s="9">
        <f t="shared" si="31"/>
        <v>2.5437158469945356</v>
      </c>
      <c r="AC34" s="10">
        <f t="shared" si="32"/>
        <v>1.8200262561164817E-3</v>
      </c>
      <c r="AD34" s="22">
        <f t="shared" si="33"/>
        <v>9.1573770491803277</v>
      </c>
      <c r="AE34" s="10">
        <f t="shared" si="0"/>
        <v>3.4580498866213162E-3</v>
      </c>
      <c r="AF34" s="9">
        <f t="shared" si="34"/>
        <v>2.6775956284152995</v>
      </c>
      <c r="AG34" s="10">
        <f t="shared" si="35"/>
        <v>1.7290249433106581E-3</v>
      </c>
      <c r="AH34" s="22">
        <f t="shared" si="36"/>
        <v>9.6393442622950793</v>
      </c>
      <c r="AI34" s="39">
        <f t="shared" si="37"/>
        <v>8.9181286549707625E-3</v>
      </c>
      <c r="AJ34" s="39">
        <f t="shared" si="1"/>
        <v>1.2708333333333335E-3</v>
      </c>
      <c r="AK34" s="39">
        <f t="shared" si="2"/>
        <v>8.0687830687830697E-4</v>
      </c>
      <c r="AL34" s="39">
        <f t="shared" si="3"/>
        <v>3.8510101010101009E-4</v>
      </c>
      <c r="AM34" s="39">
        <f>AVERAGE(AM28:AM29)</f>
        <v>4.8028470647518279E-3</v>
      </c>
      <c r="AN34" s="39">
        <f>AVERAGE(AN28:AN29)</f>
        <v>4.5500656402912053E-3</v>
      </c>
      <c r="AO34" s="39">
        <f>AVERAGE(AO28:AO29)</f>
        <v>4.3225623582766447E-3</v>
      </c>
      <c r="AP34" s="39">
        <f t="shared" si="7"/>
        <v>4.4107779166088212E-3</v>
      </c>
      <c r="AQ34" s="39">
        <f>AVERAGE(AQ28:AQ29)</f>
        <v>4.5026691232048386E-3</v>
      </c>
    </row>
  </sheetData>
  <mergeCells count="14">
    <mergeCell ref="A1:AQ1"/>
    <mergeCell ref="A2:F2"/>
    <mergeCell ref="H2:I2"/>
    <mergeCell ref="J2:K2"/>
    <mergeCell ref="L2:M2"/>
    <mergeCell ref="N2:O2"/>
    <mergeCell ref="P2:Q2"/>
    <mergeCell ref="AA2:AD2"/>
    <mergeCell ref="AE2:AH2"/>
    <mergeCell ref="AO3:AQ3"/>
    <mergeCell ref="A4:A10"/>
    <mergeCell ref="A12:A18"/>
    <mergeCell ref="A20:A26"/>
    <mergeCell ref="A28:A3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EA11-EFF3-444A-A0AA-F2DFCA091A7E}">
  <dimension ref="A1:S34"/>
  <sheetViews>
    <sheetView workbookViewId="0">
      <selection activeCell="B10" sqref="A10:XFD10"/>
    </sheetView>
  </sheetViews>
  <sheetFormatPr defaultRowHeight="15" x14ac:dyDescent="0.25"/>
  <cols>
    <col min="2" max="2" width="0" hidden="1" customWidth="1"/>
    <col min="4" max="4" width="0" hidden="1" customWidth="1"/>
    <col min="5" max="5" width="7.28515625" customWidth="1"/>
    <col min="6" max="6" width="5.7109375" customWidth="1"/>
    <col min="7" max="7" width="8.28515625" customWidth="1"/>
    <col min="8" max="8" width="8" customWidth="1"/>
    <col min="9" max="9" width="5.140625" customWidth="1"/>
    <col min="10" max="10" width="7.42578125" customWidth="1"/>
    <col min="11" max="11" width="5.42578125" customWidth="1"/>
    <col min="12" max="12" width="8.140625" customWidth="1"/>
    <col min="13" max="13" width="5.42578125" customWidth="1"/>
    <col min="14" max="14" width="7.140625" customWidth="1"/>
    <col min="15" max="15" width="5.7109375" customWidth="1"/>
    <col min="16" max="17" width="7.28515625" customWidth="1"/>
    <col min="18" max="18" width="5.140625" customWidth="1"/>
    <col min="19" max="19" width="7.42578125" style="76" customWidth="1"/>
  </cols>
  <sheetData>
    <row r="1" spans="1:19" x14ac:dyDescent="0.25">
      <c r="B1" s="75"/>
    </row>
    <row r="2" spans="1:19" x14ac:dyDescent="0.25">
      <c r="A2" s="308"/>
      <c r="B2" s="308"/>
      <c r="C2" s="308"/>
      <c r="D2" s="308"/>
      <c r="E2" s="308"/>
      <c r="F2" s="308"/>
      <c r="G2" s="69">
        <v>0.98</v>
      </c>
      <c r="H2" s="315">
        <v>0.8</v>
      </c>
      <c r="I2" s="315"/>
      <c r="J2" s="315">
        <v>0.85</v>
      </c>
      <c r="K2" s="315"/>
      <c r="L2" s="315">
        <v>0.9</v>
      </c>
      <c r="M2" s="315"/>
      <c r="N2" s="315">
        <v>0.95</v>
      </c>
      <c r="O2" s="315"/>
      <c r="P2" s="69"/>
      <c r="Q2" s="315">
        <v>1.05</v>
      </c>
      <c r="R2" s="315"/>
      <c r="S2" s="77"/>
    </row>
    <row r="3" spans="1:19" ht="15" customHeight="1" x14ac:dyDescent="0.25">
      <c r="A3" s="65" t="s">
        <v>1</v>
      </c>
      <c r="B3" s="65"/>
      <c r="C3" s="65" t="s">
        <v>2</v>
      </c>
      <c r="D3" s="65" t="s">
        <v>3</v>
      </c>
      <c r="E3" s="65" t="s">
        <v>4</v>
      </c>
      <c r="F3" s="65" t="s">
        <v>13</v>
      </c>
      <c r="G3" s="65" t="s">
        <v>6</v>
      </c>
      <c r="H3" s="65" t="s">
        <v>7</v>
      </c>
      <c r="I3" s="65" t="s">
        <v>13</v>
      </c>
      <c r="J3" s="65" t="s">
        <v>8</v>
      </c>
      <c r="K3" s="65" t="s">
        <v>13</v>
      </c>
      <c r="L3" s="65" t="s">
        <v>9</v>
      </c>
      <c r="M3" s="65" t="s">
        <v>13</v>
      </c>
      <c r="N3" s="65" t="s">
        <v>10</v>
      </c>
      <c r="O3" s="65" t="s">
        <v>13</v>
      </c>
      <c r="P3" s="65">
        <v>245</v>
      </c>
      <c r="Q3" s="65">
        <v>240</v>
      </c>
      <c r="R3" s="65" t="s">
        <v>13</v>
      </c>
      <c r="S3" s="84" t="s">
        <v>24</v>
      </c>
    </row>
    <row r="4" spans="1:19" x14ac:dyDescent="0.25">
      <c r="A4" s="309" t="s">
        <v>18</v>
      </c>
      <c r="B4" s="3">
        <v>10000</v>
      </c>
      <c r="C4" s="4">
        <v>3.125E-2</v>
      </c>
      <c r="D4" s="5">
        <f>B4/($C4*24*60*60)</f>
        <v>3.7037037037037037</v>
      </c>
      <c r="E4" s="4">
        <f>C4/(B4/1000)</f>
        <v>3.1250000000000002E-3</v>
      </c>
      <c r="F4" s="19">
        <f>SUM(D4*3600)/1000</f>
        <v>13.333333333333334</v>
      </c>
      <c r="G4" s="6">
        <f>SUM(E4/$G$2)</f>
        <v>3.1887755102040817E-3</v>
      </c>
      <c r="H4" s="6">
        <f>SUM(G4/$H$2)</f>
        <v>3.9859693877551021E-3</v>
      </c>
      <c r="I4" s="19">
        <f>SUM(F4*$H$2)</f>
        <v>10.666666666666668</v>
      </c>
      <c r="J4" s="7">
        <f>SUM(G4/$J$2)</f>
        <v>3.7515006002400964E-3</v>
      </c>
      <c r="K4" s="18">
        <f>SUM(F4*$J$2)</f>
        <v>11.333333333333334</v>
      </c>
      <c r="L4" s="7">
        <f>SUM(G4/$L$2)</f>
        <v>3.5430839002267575E-3</v>
      </c>
      <c r="M4" s="18">
        <f>SUM(F4*$L$2)</f>
        <v>12</v>
      </c>
      <c r="N4" s="7">
        <f>SUM(G4/$N$2)</f>
        <v>3.3566058002148231E-3</v>
      </c>
      <c r="O4" s="18">
        <f>SUM(F4*$N$2)</f>
        <v>12.666666666666666</v>
      </c>
      <c r="P4" s="7">
        <f>SUM(N4/1000)*$P$3</f>
        <v>8.2236842105263175E-4</v>
      </c>
      <c r="Q4" s="7">
        <f>SUM((E4/1000)*$Q$3)/$Q$2</f>
        <v>7.1428571428571429E-4</v>
      </c>
      <c r="R4" s="18">
        <f>SUM(I4*$N$2)</f>
        <v>10.133333333333335</v>
      </c>
      <c r="S4" s="78">
        <f>SUM(P4+Q4)</f>
        <v>1.5366541353383461E-3</v>
      </c>
    </row>
    <row r="5" spans="1:19" x14ac:dyDescent="0.25">
      <c r="A5" s="310"/>
      <c r="B5" s="3">
        <v>10000</v>
      </c>
      <c r="C5" s="4">
        <v>3.1944444444444449E-2</v>
      </c>
      <c r="D5" s="5">
        <f t="shared" ref="D5:D10" si="0">B5/($C5*24*60*60)</f>
        <v>3.6231884057971007</v>
      </c>
      <c r="E5" s="4">
        <f t="shared" ref="E5:E10" si="1">C5/(B5/1000)</f>
        <v>3.1944444444444451E-3</v>
      </c>
      <c r="F5" s="19">
        <f t="shared" ref="F5:F10" si="2">SUM(D5*3600)/1000</f>
        <v>13.043478260869563</v>
      </c>
      <c r="G5" s="6">
        <f t="shared" ref="G5:G10" si="3">SUM(E5/$G$2)</f>
        <v>3.2596371882086177E-3</v>
      </c>
      <c r="H5" s="6">
        <f t="shared" ref="H5:H10" si="4">SUM(G5/$H$2)</f>
        <v>4.0745464852607717E-3</v>
      </c>
      <c r="I5" s="19">
        <f t="shared" ref="I5:I34" si="5">SUM(F5*$H$2)</f>
        <v>10.434782608695651</v>
      </c>
      <c r="J5" s="7">
        <f t="shared" ref="J5:J10" si="6">SUM(G5/$J$2)</f>
        <v>3.8348672802454328E-3</v>
      </c>
      <c r="K5" s="18">
        <f t="shared" ref="K5:K34" si="7">SUM(F5*$J$2)</f>
        <v>11.086956521739127</v>
      </c>
      <c r="L5" s="7">
        <f t="shared" ref="L5:L11" si="8">SUM(G5/$L$2)</f>
        <v>3.6218190980095749E-3</v>
      </c>
      <c r="M5" s="18">
        <f t="shared" ref="M5:M34" si="9">SUM(F5*$L$2)</f>
        <v>11.739130434782608</v>
      </c>
      <c r="N5" s="7">
        <f t="shared" ref="N5:N34" si="10">SUM(G5/$N$2)</f>
        <v>3.4311970402195976E-3</v>
      </c>
      <c r="O5" s="18">
        <f t="shared" ref="O5:O34" si="11">SUM(F5*$N$2)</f>
        <v>12.391304347826084</v>
      </c>
      <c r="P5" s="7">
        <f t="shared" ref="P5:P34" si="12">SUM(N5/1000)*$P$3</f>
        <v>8.4064327485380147E-4</v>
      </c>
      <c r="Q5" s="7">
        <f t="shared" ref="Q5:Q34" si="13">SUM((E5/1000)*$Q$3)/$Q$2</f>
        <v>7.301587301587302E-4</v>
      </c>
      <c r="R5" s="18">
        <f t="shared" ref="R5:R34" si="14">SUM(I5*$N$2)</f>
        <v>9.9130434782608674</v>
      </c>
      <c r="S5" s="78">
        <f t="shared" ref="S5:S34" si="15">SUM(P5+Q5)</f>
        <v>1.5708020050125317E-3</v>
      </c>
    </row>
    <row r="6" spans="1:19" x14ac:dyDescent="0.25">
      <c r="A6" s="310"/>
      <c r="B6" s="3">
        <v>10000</v>
      </c>
      <c r="C6" s="4">
        <v>3.2638888888888898E-2</v>
      </c>
      <c r="D6" s="5">
        <f t="shared" si="0"/>
        <v>3.5460992907801407</v>
      </c>
      <c r="E6" s="4">
        <f t="shared" si="1"/>
        <v>3.26388888888889E-3</v>
      </c>
      <c r="F6" s="19">
        <f t="shared" si="2"/>
        <v>12.765957446808507</v>
      </c>
      <c r="G6" s="6">
        <f t="shared" si="3"/>
        <v>3.3304988662131532E-3</v>
      </c>
      <c r="H6" s="6">
        <f t="shared" si="4"/>
        <v>4.1631235827664414E-3</v>
      </c>
      <c r="I6" s="19">
        <f t="shared" si="5"/>
        <v>10.212765957446805</v>
      </c>
      <c r="J6" s="7">
        <f t="shared" si="6"/>
        <v>3.9182339602507688E-3</v>
      </c>
      <c r="K6" s="18">
        <f t="shared" si="7"/>
        <v>10.851063829787231</v>
      </c>
      <c r="L6" s="7">
        <f t="shared" si="8"/>
        <v>3.7005542957923923E-3</v>
      </c>
      <c r="M6" s="18">
        <f t="shared" si="9"/>
        <v>11.489361702127656</v>
      </c>
      <c r="N6" s="7">
        <f t="shared" si="10"/>
        <v>3.5057882802243721E-3</v>
      </c>
      <c r="O6" s="18">
        <f t="shared" si="11"/>
        <v>12.127659574468082</v>
      </c>
      <c r="P6" s="7">
        <f t="shared" si="12"/>
        <v>8.5891812865497119E-4</v>
      </c>
      <c r="Q6" s="7">
        <f t="shared" si="13"/>
        <v>7.4603174603174623E-4</v>
      </c>
      <c r="R6" s="18">
        <f t="shared" si="14"/>
        <v>9.7021276595744652</v>
      </c>
      <c r="S6" s="78">
        <f t="shared" si="15"/>
        <v>1.6049498746867174E-3</v>
      </c>
    </row>
    <row r="7" spans="1:19" x14ac:dyDescent="0.25">
      <c r="A7" s="310"/>
      <c r="B7" s="3">
        <v>10000</v>
      </c>
      <c r="C7" s="4">
        <v>3.3333333333333298E-2</v>
      </c>
      <c r="D7" s="5">
        <f t="shared" si="0"/>
        <v>3.4722222222222259</v>
      </c>
      <c r="E7" s="4">
        <f t="shared" si="1"/>
        <v>3.3333333333333296E-3</v>
      </c>
      <c r="F7" s="19">
        <f t="shared" si="2"/>
        <v>12.500000000000012</v>
      </c>
      <c r="G7" s="6">
        <f t="shared" si="3"/>
        <v>3.4013605442176835E-3</v>
      </c>
      <c r="H7" s="6">
        <f t="shared" si="4"/>
        <v>4.251700680272104E-3</v>
      </c>
      <c r="I7" s="19">
        <f t="shared" si="5"/>
        <v>10.000000000000011</v>
      </c>
      <c r="J7" s="7">
        <f t="shared" si="6"/>
        <v>4.0016006402560983E-3</v>
      </c>
      <c r="K7" s="18">
        <f t="shared" si="7"/>
        <v>10.625000000000011</v>
      </c>
      <c r="L7" s="7">
        <f t="shared" si="8"/>
        <v>3.7792894935752036E-3</v>
      </c>
      <c r="M7" s="18">
        <f t="shared" si="9"/>
        <v>11.250000000000011</v>
      </c>
      <c r="N7" s="7">
        <f t="shared" si="10"/>
        <v>3.5803795202291409E-3</v>
      </c>
      <c r="O7" s="18">
        <f t="shared" si="11"/>
        <v>11.875000000000011</v>
      </c>
      <c r="P7" s="7">
        <f t="shared" si="12"/>
        <v>8.771929824561395E-4</v>
      </c>
      <c r="Q7" s="7">
        <f t="shared" si="13"/>
        <v>7.6190476190476095E-4</v>
      </c>
      <c r="R7" s="18">
        <f t="shared" si="14"/>
        <v>9.5000000000000089</v>
      </c>
      <c r="S7" s="78">
        <f t="shared" si="15"/>
        <v>1.6390977443609006E-3</v>
      </c>
    </row>
    <row r="8" spans="1:19" x14ac:dyDescent="0.25">
      <c r="A8" s="310"/>
      <c r="B8" s="3">
        <v>10000</v>
      </c>
      <c r="C8" s="4">
        <v>3.4027777777777803E-2</v>
      </c>
      <c r="D8" s="5">
        <f t="shared" si="0"/>
        <v>3.4013605442176837</v>
      </c>
      <c r="E8" s="4">
        <f t="shared" si="1"/>
        <v>3.4027777777777802E-3</v>
      </c>
      <c r="F8" s="19">
        <f t="shared" si="2"/>
        <v>12.244897959183662</v>
      </c>
      <c r="G8" s="6">
        <f t="shared" si="3"/>
        <v>3.4722222222222246E-3</v>
      </c>
      <c r="H8" s="6">
        <f t="shared" si="4"/>
        <v>4.3402777777777806E-3</v>
      </c>
      <c r="I8" s="19">
        <f t="shared" si="5"/>
        <v>9.7959183673469301</v>
      </c>
      <c r="J8" s="7">
        <f t="shared" si="6"/>
        <v>4.0849673202614407E-3</v>
      </c>
      <c r="K8" s="18">
        <f t="shared" si="7"/>
        <v>10.408163265306113</v>
      </c>
      <c r="L8" s="7">
        <f t="shared" si="8"/>
        <v>3.8580246913580271E-3</v>
      </c>
      <c r="M8" s="18">
        <f t="shared" si="9"/>
        <v>11.020408163265296</v>
      </c>
      <c r="N8" s="7">
        <f t="shared" si="10"/>
        <v>3.654970760233921E-3</v>
      </c>
      <c r="O8" s="18">
        <f t="shared" si="11"/>
        <v>11.632653061224479</v>
      </c>
      <c r="P8" s="7">
        <f t="shared" si="12"/>
        <v>8.9546783625731063E-4</v>
      </c>
      <c r="Q8" s="7">
        <f t="shared" si="13"/>
        <v>7.7777777777777817E-4</v>
      </c>
      <c r="R8" s="18">
        <f t="shared" si="14"/>
        <v>9.3061224489795826</v>
      </c>
      <c r="S8" s="78">
        <f t="shared" si="15"/>
        <v>1.6732456140350887E-3</v>
      </c>
    </row>
    <row r="9" spans="1:19" x14ac:dyDescent="0.25">
      <c r="A9" s="310"/>
      <c r="B9" s="3">
        <v>10000</v>
      </c>
      <c r="C9" s="4">
        <v>3.4722222222222203E-2</v>
      </c>
      <c r="D9" s="5">
        <f t="shared" si="0"/>
        <v>3.3333333333333353</v>
      </c>
      <c r="E9" s="4">
        <f t="shared" si="1"/>
        <v>3.4722222222222203E-3</v>
      </c>
      <c r="F9" s="19">
        <f t="shared" si="2"/>
        <v>12.000000000000007</v>
      </c>
      <c r="G9" s="6">
        <f t="shared" si="3"/>
        <v>3.5430839002267554E-3</v>
      </c>
      <c r="H9" s="6">
        <f t="shared" si="4"/>
        <v>4.4288548752834441E-3</v>
      </c>
      <c r="I9" s="19">
        <f t="shared" si="5"/>
        <v>9.6000000000000068</v>
      </c>
      <c r="J9" s="7">
        <f t="shared" si="6"/>
        <v>4.1683340002667711E-3</v>
      </c>
      <c r="K9" s="18">
        <f t="shared" si="7"/>
        <v>10.200000000000006</v>
      </c>
      <c r="L9" s="7">
        <f t="shared" si="8"/>
        <v>3.9367598891408388E-3</v>
      </c>
      <c r="M9" s="18">
        <f t="shared" si="9"/>
        <v>10.800000000000006</v>
      </c>
      <c r="N9" s="7">
        <f t="shared" si="10"/>
        <v>3.7295620002386902E-3</v>
      </c>
      <c r="O9" s="18">
        <f t="shared" si="11"/>
        <v>11.400000000000006</v>
      </c>
      <c r="P9" s="7">
        <f t="shared" si="12"/>
        <v>9.1374269005847905E-4</v>
      </c>
      <c r="Q9" s="7">
        <f t="shared" si="13"/>
        <v>7.9365079365079311E-4</v>
      </c>
      <c r="R9" s="18">
        <f t="shared" si="14"/>
        <v>9.1200000000000063</v>
      </c>
      <c r="S9" s="78">
        <f t="shared" si="15"/>
        <v>1.707393483709272E-3</v>
      </c>
    </row>
    <row r="10" spans="1:19" x14ac:dyDescent="0.25">
      <c r="A10" s="310"/>
      <c r="B10" s="3">
        <v>10000</v>
      </c>
      <c r="C10" s="4">
        <v>3.4027777777777775E-2</v>
      </c>
      <c r="D10" s="5">
        <f t="shared" si="0"/>
        <v>3.4013605442176869</v>
      </c>
      <c r="E10" s="4">
        <f t="shared" si="1"/>
        <v>3.4027777777777776E-3</v>
      </c>
      <c r="F10" s="19">
        <f t="shared" si="2"/>
        <v>12.244897959183673</v>
      </c>
      <c r="G10" s="6">
        <f t="shared" si="3"/>
        <v>3.472222222222222E-3</v>
      </c>
      <c r="H10" s="6">
        <f t="shared" si="4"/>
        <v>4.3402777777777771E-3</v>
      </c>
      <c r="I10" s="19">
        <f t="shared" si="5"/>
        <v>9.795918367346939</v>
      </c>
      <c r="J10" s="7">
        <f t="shared" si="6"/>
        <v>4.0849673202614381E-3</v>
      </c>
      <c r="K10" s="18">
        <f t="shared" si="7"/>
        <v>10.408163265306122</v>
      </c>
      <c r="L10" s="7">
        <f t="shared" si="8"/>
        <v>3.8580246913580245E-3</v>
      </c>
      <c r="M10" s="18">
        <f t="shared" si="9"/>
        <v>11.020408163265305</v>
      </c>
      <c r="N10" s="7">
        <f t="shared" si="10"/>
        <v>3.6549707602339179E-3</v>
      </c>
      <c r="O10" s="18">
        <f t="shared" si="11"/>
        <v>11.632653061224488</v>
      </c>
      <c r="P10" s="7">
        <f t="shared" si="12"/>
        <v>8.9546783625730987E-4</v>
      </c>
      <c r="Q10" s="7">
        <f t="shared" si="13"/>
        <v>7.7777777777777773E-4</v>
      </c>
      <c r="R10" s="18">
        <f t="shared" si="14"/>
        <v>9.3061224489795915</v>
      </c>
      <c r="S10" s="78">
        <f t="shared" si="15"/>
        <v>1.6732456140350876E-3</v>
      </c>
    </row>
    <row r="11" spans="1:19" x14ac:dyDescent="0.25">
      <c r="A11" s="66" t="s">
        <v>17</v>
      </c>
      <c r="B11" s="66"/>
      <c r="C11" s="8">
        <f t="shared" ref="C11:K11" si="16">AVERAGE(C4:C10)</f>
        <v>3.3134920634920635E-2</v>
      </c>
      <c r="D11" s="9">
        <f t="shared" si="16"/>
        <v>3.4973240063245541</v>
      </c>
      <c r="E11" s="8">
        <f t="shared" si="16"/>
        <v>3.3134920634920635E-3</v>
      </c>
      <c r="F11" s="22">
        <f t="shared" si="16"/>
        <v>12.590366422768394</v>
      </c>
      <c r="G11" s="10">
        <f t="shared" si="16"/>
        <v>3.3811143505021062E-3</v>
      </c>
      <c r="H11" s="10">
        <f t="shared" si="16"/>
        <v>4.2263929381276318E-3</v>
      </c>
      <c r="I11" s="22">
        <f t="shared" si="16"/>
        <v>10.072293138214716</v>
      </c>
      <c r="J11" s="10">
        <f t="shared" si="16"/>
        <v>3.9777815888260067E-3</v>
      </c>
      <c r="K11" s="22">
        <f t="shared" si="16"/>
        <v>10.701811459353134</v>
      </c>
      <c r="L11" s="10">
        <f t="shared" si="8"/>
        <v>3.7567937227801179E-3</v>
      </c>
      <c r="M11" s="22">
        <f t="shared" si="9"/>
        <v>11.331329780491554</v>
      </c>
      <c r="N11" s="10">
        <f t="shared" si="10"/>
        <v>3.5590677373706385E-3</v>
      </c>
      <c r="O11" s="22">
        <f t="shared" si="11"/>
        <v>11.960848101629974</v>
      </c>
      <c r="P11" s="7">
        <f t="shared" si="12"/>
        <v>8.7197159565580639E-4</v>
      </c>
      <c r="Q11" s="7">
        <f t="shared" si="13"/>
        <v>7.5736961451247165E-4</v>
      </c>
      <c r="R11" s="22">
        <f t="shared" si="14"/>
        <v>9.56867848130398</v>
      </c>
      <c r="S11" s="79">
        <f t="shared" si="15"/>
        <v>1.629341210168278E-3</v>
      </c>
    </row>
    <row r="12" spans="1:19" x14ac:dyDescent="0.25">
      <c r="A12" s="311" t="s">
        <v>19</v>
      </c>
      <c r="B12" s="27">
        <v>10000</v>
      </c>
      <c r="C12" s="31">
        <v>3.4722222222222224E-2</v>
      </c>
      <c r="D12" s="29">
        <f>B12/(C12*24*60*60)</f>
        <v>3.3333333333333335</v>
      </c>
      <c r="E12" s="28">
        <f t="shared" ref="E12:E33" si="17">C12/(B12/1000)</f>
        <v>3.4722222222222225E-3</v>
      </c>
      <c r="F12" s="30">
        <f t="shared" ref="F12:F33" si="18">SUM(D12*3600)/1000</f>
        <v>12</v>
      </c>
      <c r="G12" s="31">
        <f>SUM(E12/$G$2)</f>
        <v>3.5430839002267575E-3</v>
      </c>
      <c r="H12" s="31">
        <f>SUM(G12/$H$2)</f>
        <v>4.4288548752834467E-3</v>
      </c>
      <c r="I12" s="30">
        <f t="shared" si="5"/>
        <v>9.6000000000000014</v>
      </c>
      <c r="J12" s="32">
        <f>SUM(G12/$J$2)</f>
        <v>4.1683340002667737E-3</v>
      </c>
      <c r="K12" s="33">
        <f t="shared" si="7"/>
        <v>10.199999999999999</v>
      </c>
      <c r="L12" s="32">
        <f>SUM(G12/$L$2)</f>
        <v>3.9367598891408414E-3</v>
      </c>
      <c r="M12" s="33">
        <f t="shared" si="9"/>
        <v>10.8</v>
      </c>
      <c r="N12" s="32">
        <f t="shared" si="10"/>
        <v>3.7295620002386924E-3</v>
      </c>
      <c r="O12" s="33">
        <f t="shared" si="11"/>
        <v>11.399999999999999</v>
      </c>
      <c r="P12" s="32">
        <f t="shared" si="12"/>
        <v>9.1374269005847959E-4</v>
      </c>
      <c r="Q12" s="32">
        <f t="shared" si="13"/>
        <v>7.9365079365079365E-4</v>
      </c>
      <c r="R12" s="33">
        <f t="shared" si="14"/>
        <v>9.120000000000001</v>
      </c>
      <c r="S12" s="80">
        <f t="shared" si="15"/>
        <v>1.7073934837092733E-3</v>
      </c>
    </row>
    <row r="13" spans="1:19" x14ac:dyDescent="0.25">
      <c r="A13" s="312"/>
      <c r="B13" s="27">
        <v>10000</v>
      </c>
      <c r="C13" s="31">
        <v>3.5416666666666666E-2</v>
      </c>
      <c r="D13" s="29">
        <f t="shared" ref="D13:D18" si="19">B13/(C13*24*60*60)</f>
        <v>3.2679738562091503</v>
      </c>
      <c r="E13" s="28">
        <f t="shared" si="17"/>
        <v>3.5416666666666665E-3</v>
      </c>
      <c r="F13" s="30">
        <f t="shared" si="18"/>
        <v>11.76470588235294</v>
      </c>
      <c r="G13" s="31">
        <f t="shared" ref="G13:G19" si="20">SUM(E13/$G$2)</f>
        <v>3.6139455782312922E-3</v>
      </c>
      <c r="H13" s="31">
        <f t="shared" ref="H13:H19" si="21">SUM(G13/$H$2)</f>
        <v>4.5174319727891146E-3</v>
      </c>
      <c r="I13" s="30">
        <f t="shared" si="5"/>
        <v>9.4117647058823533</v>
      </c>
      <c r="J13" s="32">
        <f t="shared" ref="J13:J19" si="22">SUM(G13/$J$2)</f>
        <v>4.2517006802721084E-3</v>
      </c>
      <c r="K13" s="33">
        <f t="shared" si="7"/>
        <v>9.9999999999999982</v>
      </c>
      <c r="L13" s="32">
        <f t="shared" ref="L13:L19" si="23">SUM(G13/$L$2)</f>
        <v>4.0154950869236575E-3</v>
      </c>
      <c r="M13" s="33">
        <f t="shared" si="9"/>
        <v>10.588235294117647</v>
      </c>
      <c r="N13" s="32">
        <f t="shared" si="10"/>
        <v>3.8041532402434655E-3</v>
      </c>
      <c r="O13" s="33">
        <f t="shared" si="11"/>
        <v>11.176470588235293</v>
      </c>
      <c r="P13" s="32">
        <f t="shared" si="12"/>
        <v>9.3201754385964898E-4</v>
      </c>
      <c r="Q13" s="32">
        <f t="shared" si="13"/>
        <v>8.0952380952380946E-4</v>
      </c>
      <c r="R13" s="33">
        <f t="shared" si="14"/>
        <v>8.9411764705882355</v>
      </c>
      <c r="S13" s="80">
        <f t="shared" si="15"/>
        <v>1.7415413533834584E-3</v>
      </c>
    </row>
    <row r="14" spans="1:19" x14ac:dyDescent="0.25">
      <c r="A14" s="312"/>
      <c r="B14" s="27">
        <v>10000</v>
      </c>
      <c r="C14" s="31">
        <v>3.6111111111111101E-2</v>
      </c>
      <c r="D14" s="29">
        <f t="shared" si="19"/>
        <v>3.2051282051282062</v>
      </c>
      <c r="E14" s="28">
        <f t="shared" si="17"/>
        <v>3.6111111111111101E-3</v>
      </c>
      <c r="F14" s="30">
        <f t="shared" si="18"/>
        <v>11.538461538461542</v>
      </c>
      <c r="G14" s="31">
        <f t="shared" si="20"/>
        <v>3.6848072562358268E-3</v>
      </c>
      <c r="H14" s="31">
        <f t="shared" si="21"/>
        <v>4.6060090702947833E-3</v>
      </c>
      <c r="I14" s="30">
        <f t="shared" si="5"/>
        <v>9.2307692307692335</v>
      </c>
      <c r="J14" s="32">
        <f t="shared" si="22"/>
        <v>4.335067360277443E-3</v>
      </c>
      <c r="K14" s="33">
        <f t="shared" si="7"/>
        <v>9.8076923076923102</v>
      </c>
      <c r="L14" s="32">
        <f t="shared" si="23"/>
        <v>4.0942302847064745E-3</v>
      </c>
      <c r="M14" s="33">
        <f t="shared" si="9"/>
        <v>10.384615384615389</v>
      </c>
      <c r="N14" s="32">
        <f t="shared" si="10"/>
        <v>3.8787444802482391E-3</v>
      </c>
      <c r="O14" s="33">
        <f t="shared" si="11"/>
        <v>10.961538461538463</v>
      </c>
      <c r="P14" s="32">
        <f t="shared" si="12"/>
        <v>9.502923976608186E-4</v>
      </c>
      <c r="Q14" s="32">
        <f t="shared" si="13"/>
        <v>8.2539682539682516E-4</v>
      </c>
      <c r="R14" s="33">
        <f t="shared" si="14"/>
        <v>8.7692307692307718</v>
      </c>
      <c r="S14" s="80">
        <f t="shared" si="15"/>
        <v>1.7756892230576438E-3</v>
      </c>
    </row>
    <row r="15" spans="1:19" x14ac:dyDescent="0.25">
      <c r="A15" s="312"/>
      <c r="B15" s="27">
        <v>10000</v>
      </c>
      <c r="C15" s="31">
        <v>3.6805555555555598E-2</v>
      </c>
      <c r="D15" s="29">
        <f t="shared" si="19"/>
        <v>3.1446540880503107</v>
      </c>
      <c r="E15" s="28">
        <f t="shared" si="17"/>
        <v>3.6805555555555597E-3</v>
      </c>
      <c r="F15" s="30">
        <f t="shared" si="18"/>
        <v>11.320754716981119</v>
      </c>
      <c r="G15" s="31">
        <f t="shared" si="20"/>
        <v>3.7556689342403671E-3</v>
      </c>
      <c r="H15" s="31">
        <f t="shared" si="21"/>
        <v>4.694586167800459E-3</v>
      </c>
      <c r="I15" s="30">
        <f t="shared" si="5"/>
        <v>9.0566037735848948</v>
      </c>
      <c r="J15" s="32">
        <f t="shared" si="22"/>
        <v>4.4184340402827847E-3</v>
      </c>
      <c r="K15" s="33">
        <f t="shared" si="7"/>
        <v>9.6226415094339508</v>
      </c>
      <c r="L15" s="32">
        <f t="shared" si="23"/>
        <v>4.1729654824892966E-3</v>
      </c>
      <c r="M15" s="33">
        <f t="shared" si="9"/>
        <v>10.188679245283007</v>
      </c>
      <c r="N15" s="32">
        <f t="shared" si="10"/>
        <v>3.9533357202530183E-3</v>
      </c>
      <c r="O15" s="33">
        <f t="shared" si="11"/>
        <v>10.754716981132063</v>
      </c>
      <c r="P15" s="32">
        <f t="shared" si="12"/>
        <v>9.685672514619894E-4</v>
      </c>
      <c r="Q15" s="32">
        <f t="shared" si="13"/>
        <v>8.4126984126984227E-4</v>
      </c>
      <c r="R15" s="33">
        <f t="shared" si="14"/>
        <v>8.6037735849056496</v>
      </c>
      <c r="S15" s="80">
        <f t="shared" si="15"/>
        <v>1.8098370927318317E-3</v>
      </c>
    </row>
    <row r="16" spans="1:19" x14ac:dyDescent="0.25">
      <c r="A16" s="312"/>
      <c r="B16" s="27">
        <v>10000</v>
      </c>
      <c r="C16" s="31">
        <v>3.7499999999999999E-2</v>
      </c>
      <c r="D16" s="29">
        <f t="shared" si="19"/>
        <v>3.0864197530864201</v>
      </c>
      <c r="E16" s="28">
        <f t="shared" si="17"/>
        <v>3.7499999999999999E-3</v>
      </c>
      <c r="F16" s="30">
        <f t="shared" si="18"/>
        <v>11.111111111111112</v>
      </c>
      <c r="G16" s="31">
        <f t="shared" si="20"/>
        <v>3.8265306122448979E-3</v>
      </c>
      <c r="H16" s="31">
        <f t="shared" si="21"/>
        <v>4.7831632653061217E-3</v>
      </c>
      <c r="I16" s="30">
        <f t="shared" si="5"/>
        <v>8.8888888888888911</v>
      </c>
      <c r="J16" s="32">
        <f t="shared" si="22"/>
        <v>4.501800720288115E-3</v>
      </c>
      <c r="K16" s="33">
        <f t="shared" si="7"/>
        <v>9.4444444444444446</v>
      </c>
      <c r="L16" s="32">
        <f t="shared" si="23"/>
        <v>4.2517006802721084E-3</v>
      </c>
      <c r="M16" s="33">
        <f t="shared" si="9"/>
        <v>10.000000000000002</v>
      </c>
      <c r="N16" s="32">
        <f t="shared" si="10"/>
        <v>4.0279269602577876E-3</v>
      </c>
      <c r="O16" s="33">
        <f t="shared" si="11"/>
        <v>10.555555555555557</v>
      </c>
      <c r="P16" s="32">
        <f t="shared" si="12"/>
        <v>9.8684210526315793E-4</v>
      </c>
      <c r="Q16" s="32">
        <f t="shared" si="13"/>
        <v>8.571428571428571E-4</v>
      </c>
      <c r="R16" s="33">
        <f t="shared" si="14"/>
        <v>8.4444444444444464</v>
      </c>
      <c r="S16" s="80">
        <f t="shared" si="15"/>
        <v>1.843984962406015E-3</v>
      </c>
    </row>
    <row r="17" spans="1:19" x14ac:dyDescent="0.25">
      <c r="A17" s="312"/>
      <c r="B17" s="27">
        <v>10000</v>
      </c>
      <c r="C17" s="28">
        <v>3.8194444444444441E-2</v>
      </c>
      <c r="D17" s="29">
        <f t="shared" si="19"/>
        <v>3.0303030303030307</v>
      </c>
      <c r="E17" s="28">
        <f t="shared" si="17"/>
        <v>3.8194444444444439E-3</v>
      </c>
      <c r="F17" s="30">
        <f t="shared" si="18"/>
        <v>10.90909090909091</v>
      </c>
      <c r="G17" s="31">
        <f t="shared" si="20"/>
        <v>3.8973922902494325E-3</v>
      </c>
      <c r="H17" s="31">
        <f t="shared" si="21"/>
        <v>4.8717403628117904E-3</v>
      </c>
      <c r="I17" s="30">
        <f t="shared" si="5"/>
        <v>8.7272727272727284</v>
      </c>
      <c r="J17" s="32">
        <f t="shared" si="22"/>
        <v>4.5851674002934505E-3</v>
      </c>
      <c r="K17" s="33">
        <f t="shared" si="7"/>
        <v>9.2727272727272734</v>
      </c>
      <c r="L17" s="32">
        <f t="shared" si="23"/>
        <v>4.3304358780549253E-3</v>
      </c>
      <c r="M17" s="33">
        <f t="shared" si="9"/>
        <v>9.8181818181818201</v>
      </c>
      <c r="N17" s="32">
        <f t="shared" si="10"/>
        <v>4.1025182002625603E-3</v>
      </c>
      <c r="O17" s="33">
        <f t="shared" si="11"/>
        <v>10.363636363636363</v>
      </c>
      <c r="P17" s="32">
        <f t="shared" si="12"/>
        <v>1.0051169590643272E-3</v>
      </c>
      <c r="Q17" s="32">
        <f t="shared" si="13"/>
        <v>8.7301587301587302E-4</v>
      </c>
      <c r="R17" s="33">
        <f t="shared" si="14"/>
        <v>8.290909090909091</v>
      </c>
      <c r="S17" s="80">
        <f t="shared" si="15"/>
        <v>1.8781328320802001E-3</v>
      </c>
    </row>
    <row r="18" spans="1:19" x14ac:dyDescent="0.25">
      <c r="A18" s="312"/>
      <c r="B18" s="27">
        <v>10000</v>
      </c>
      <c r="C18" s="28">
        <v>3.7499999999999999E-2</v>
      </c>
      <c r="D18" s="29">
        <f t="shared" si="19"/>
        <v>3.0864197530864201</v>
      </c>
      <c r="E18" s="28">
        <f t="shared" si="17"/>
        <v>3.7499999999999999E-3</v>
      </c>
      <c r="F18" s="30">
        <f t="shared" si="18"/>
        <v>11.111111111111112</v>
      </c>
      <c r="G18" s="31">
        <f t="shared" si="20"/>
        <v>3.8265306122448979E-3</v>
      </c>
      <c r="H18" s="31">
        <f t="shared" si="21"/>
        <v>4.7831632653061217E-3</v>
      </c>
      <c r="I18" s="30">
        <f t="shared" si="5"/>
        <v>8.8888888888888911</v>
      </c>
      <c r="J18" s="32">
        <f t="shared" si="22"/>
        <v>4.501800720288115E-3</v>
      </c>
      <c r="K18" s="33">
        <f t="shared" si="7"/>
        <v>9.4444444444444446</v>
      </c>
      <c r="L18" s="32">
        <f t="shared" si="23"/>
        <v>4.2517006802721084E-3</v>
      </c>
      <c r="M18" s="33">
        <f t="shared" si="9"/>
        <v>10.000000000000002</v>
      </c>
      <c r="N18" s="32">
        <f t="shared" si="10"/>
        <v>4.0279269602577876E-3</v>
      </c>
      <c r="O18" s="33">
        <f t="shared" si="11"/>
        <v>10.555555555555557</v>
      </c>
      <c r="P18" s="32">
        <f t="shared" si="12"/>
        <v>9.8684210526315793E-4</v>
      </c>
      <c r="Q18" s="32">
        <f t="shared" si="13"/>
        <v>8.571428571428571E-4</v>
      </c>
      <c r="R18" s="33">
        <f t="shared" si="14"/>
        <v>8.4444444444444464</v>
      </c>
      <c r="S18" s="80">
        <f t="shared" si="15"/>
        <v>1.843984962406015E-3</v>
      </c>
    </row>
    <row r="19" spans="1:19" x14ac:dyDescent="0.25">
      <c r="A19" s="67" t="s">
        <v>17</v>
      </c>
      <c r="B19" s="67"/>
      <c r="C19" s="34">
        <f>AVERAGE(C12:C18)</f>
        <v>3.6607142857142859E-2</v>
      </c>
      <c r="D19" s="35">
        <f>AVERAGE(D12:D18)</f>
        <v>3.1648902884566961</v>
      </c>
      <c r="E19" s="34">
        <f>AVERAGE(E12:E18)</f>
        <v>3.6607142857142867E-3</v>
      </c>
      <c r="F19" s="36">
        <f>AVERAGE(F12:F18)</f>
        <v>11.393605038444106</v>
      </c>
      <c r="G19" s="37">
        <f t="shared" si="20"/>
        <v>3.7354227405247825E-3</v>
      </c>
      <c r="H19" s="37">
        <f t="shared" si="21"/>
        <v>4.6692784256559781E-3</v>
      </c>
      <c r="I19" s="36">
        <f t="shared" si="5"/>
        <v>9.1148840307552845</v>
      </c>
      <c r="J19" s="37">
        <f t="shared" si="22"/>
        <v>4.3946149888526853E-3</v>
      </c>
      <c r="K19" s="36">
        <f t="shared" si="7"/>
        <v>9.6845642826774903</v>
      </c>
      <c r="L19" s="37">
        <f t="shared" si="23"/>
        <v>4.1504697116942031E-3</v>
      </c>
      <c r="M19" s="36">
        <f t="shared" si="9"/>
        <v>10.254244534599696</v>
      </c>
      <c r="N19" s="37">
        <f t="shared" si="10"/>
        <v>3.9320239373945081E-3</v>
      </c>
      <c r="O19" s="36">
        <f t="shared" si="11"/>
        <v>10.8239247865219</v>
      </c>
      <c r="P19" s="32">
        <f t="shared" si="12"/>
        <v>9.6334586466165445E-4</v>
      </c>
      <c r="Q19" s="32">
        <f t="shared" si="13"/>
        <v>8.3673469387755123E-4</v>
      </c>
      <c r="R19" s="36">
        <f t="shared" si="14"/>
        <v>8.6591398292175192</v>
      </c>
      <c r="S19" s="81">
        <f t="shared" si="15"/>
        <v>1.8000805585392057E-3</v>
      </c>
    </row>
    <row r="20" spans="1:19" x14ac:dyDescent="0.25">
      <c r="A20" s="313" t="s">
        <v>20</v>
      </c>
      <c r="B20" s="11">
        <v>10000</v>
      </c>
      <c r="C20" s="12">
        <v>3.8194444444444441E-2</v>
      </c>
      <c r="D20" s="13">
        <f>B20/(C20*24*60*60)</f>
        <v>3.0303030303030307</v>
      </c>
      <c r="E20" s="12">
        <f t="shared" ref="E20:E26" si="24">C20/(B20/1000)</f>
        <v>3.8194444444444439E-3</v>
      </c>
      <c r="F20" s="20">
        <f t="shared" ref="F20:F26" si="25">SUM(D20*3600)/1000</f>
        <v>10.90909090909091</v>
      </c>
      <c r="G20" s="14">
        <f>SUM(E20/$G$2)</f>
        <v>3.8973922902494325E-3</v>
      </c>
      <c r="H20" s="14">
        <f>SUM(G20/$H$2)</f>
        <v>4.8717403628117904E-3</v>
      </c>
      <c r="I20" s="20">
        <f t="shared" si="5"/>
        <v>8.7272727272727284</v>
      </c>
      <c r="J20" s="15">
        <f>SUM(G20/$J$2)</f>
        <v>4.5851674002934505E-3</v>
      </c>
      <c r="K20" s="21">
        <f t="shared" si="7"/>
        <v>9.2727272727272734</v>
      </c>
      <c r="L20" s="15">
        <f>SUM(G20/$L$2)</f>
        <v>4.3304358780549253E-3</v>
      </c>
      <c r="M20" s="21">
        <f t="shared" si="9"/>
        <v>9.8181818181818201</v>
      </c>
      <c r="N20" s="15">
        <f t="shared" si="10"/>
        <v>4.1025182002625603E-3</v>
      </c>
      <c r="O20" s="21">
        <f t="shared" si="11"/>
        <v>10.363636363636363</v>
      </c>
      <c r="P20" s="15">
        <f t="shared" si="12"/>
        <v>1.0051169590643272E-3</v>
      </c>
      <c r="Q20" s="15">
        <f t="shared" si="13"/>
        <v>8.7301587301587302E-4</v>
      </c>
      <c r="R20" s="21">
        <f t="shared" si="14"/>
        <v>8.290909090909091</v>
      </c>
      <c r="S20" s="82">
        <f t="shared" si="15"/>
        <v>1.8781328320802001E-3</v>
      </c>
    </row>
    <row r="21" spans="1:19" x14ac:dyDescent="0.25">
      <c r="A21" s="314"/>
      <c r="B21" s="11">
        <v>10000</v>
      </c>
      <c r="C21" s="12">
        <v>3.888888888888889E-2</v>
      </c>
      <c r="D21" s="13">
        <f t="shared" ref="D21:D26" si="26">B21/(C21*24*60*60)</f>
        <v>2.9761904761904763</v>
      </c>
      <c r="E21" s="12">
        <f t="shared" si="24"/>
        <v>3.8888888888888888E-3</v>
      </c>
      <c r="F21" s="20">
        <f t="shared" si="25"/>
        <v>10.714285714285714</v>
      </c>
      <c r="G21" s="14">
        <f t="shared" ref="G21:G26" si="27">SUM(E21/$G$2)</f>
        <v>3.968253968253968E-3</v>
      </c>
      <c r="H21" s="14">
        <f t="shared" ref="H21:H26" si="28">SUM(G21/$H$2)</f>
        <v>4.96031746031746E-3</v>
      </c>
      <c r="I21" s="20">
        <f t="shared" si="5"/>
        <v>8.5714285714285712</v>
      </c>
      <c r="J21" s="15">
        <f t="shared" ref="J21:J26" si="29">SUM(G21/$J$2)</f>
        <v>4.6685340802987861E-3</v>
      </c>
      <c r="K21" s="21">
        <f t="shared" si="7"/>
        <v>9.1071428571428559</v>
      </c>
      <c r="L21" s="15">
        <f t="shared" ref="L21:L26" si="30">SUM(G21/$L$2)</f>
        <v>4.4091710758377423E-3</v>
      </c>
      <c r="M21" s="21">
        <f t="shared" si="9"/>
        <v>9.6428571428571423</v>
      </c>
      <c r="N21" s="15">
        <f t="shared" si="10"/>
        <v>4.1771094402673348E-3</v>
      </c>
      <c r="O21" s="21">
        <f t="shared" si="11"/>
        <v>10.178571428571427</v>
      </c>
      <c r="P21" s="15">
        <f t="shared" si="12"/>
        <v>1.0233918128654971E-3</v>
      </c>
      <c r="Q21" s="15">
        <f t="shared" si="13"/>
        <v>8.8888888888888882E-4</v>
      </c>
      <c r="R21" s="21">
        <f t="shared" si="14"/>
        <v>8.1428571428571423</v>
      </c>
      <c r="S21" s="82">
        <f t="shared" si="15"/>
        <v>1.9122807017543861E-3</v>
      </c>
    </row>
    <row r="22" spans="1:19" x14ac:dyDescent="0.25">
      <c r="A22" s="314"/>
      <c r="B22" s="11">
        <v>10000</v>
      </c>
      <c r="C22" s="12">
        <v>3.9583333333333297E-2</v>
      </c>
      <c r="D22" s="13">
        <f t="shared" si="26"/>
        <v>2.9239766081871377</v>
      </c>
      <c r="E22" s="12">
        <f t="shared" si="24"/>
        <v>3.9583333333333293E-3</v>
      </c>
      <c r="F22" s="20">
        <f t="shared" si="25"/>
        <v>10.526315789473696</v>
      </c>
      <c r="G22" s="14">
        <f t="shared" si="27"/>
        <v>4.0391156462584992E-3</v>
      </c>
      <c r="H22" s="14">
        <f t="shared" si="28"/>
        <v>5.0488945578231236E-3</v>
      </c>
      <c r="I22" s="20">
        <f t="shared" si="5"/>
        <v>8.4210526315789576</v>
      </c>
      <c r="J22" s="15">
        <f t="shared" si="29"/>
        <v>4.7519007603041164E-3</v>
      </c>
      <c r="K22" s="21">
        <f t="shared" si="7"/>
        <v>8.9473684210526407</v>
      </c>
      <c r="L22" s="15">
        <f t="shared" si="30"/>
        <v>4.4879062736205549E-3</v>
      </c>
      <c r="M22" s="21">
        <f t="shared" si="9"/>
        <v>9.4736842105263257</v>
      </c>
      <c r="N22" s="15">
        <f t="shared" si="10"/>
        <v>4.2517006802721049E-3</v>
      </c>
      <c r="O22" s="21">
        <f t="shared" si="11"/>
        <v>10.000000000000011</v>
      </c>
      <c r="P22" s="15">
        <f t="shared" si="12"/>
        <v>1.0416666666666656E-3</v>
      </c>
      <c r="Q22" s="15">
        <f t="shared" si="13"/>
        <v>9.0476190476190376E-4</v>
      </c>
      <c r="R22" s="21">
        <f t="shared" si="14"/>
        <v>8.0000000000000089</v>
      </c>
      <c r="S22" s="82">
        <f t="shared" si="15"/>
        <v>1.9464285714285694E-3</v>
      </c>
    </row>
    <row r="23" spans="1:19" x14ac:dyDescent="0.25">
      <c r="A23" s="314"/>
      <c r="B23" s="11">
        <v>10000</v>
      </c>
      <c r="C23" s="12">
        <v>4.0277777777777801E-2</v>
      </c>
      <c r="D23" s="13">
        <f t="shared" si="26"/>
        <v>2.8735632183908026</v>
      </c>
      <c r="E23" s="12">
        <f t="shared" si="24"/>
        <v>4.0277777777777803E-3</v>
      </c>
      <c r="F23" s="20">
        <f t="shared" si="25"/>
        <v>10.34482758620689</v>
      </c>
      <c r="G23" s="14">
        <f t="shared" si="27"/>
        <v>4.1099773242630408E-3</v>
      </c>
      <c r="H23" s="14">
        <f t="shared" si="28"/>
        <v>5.137471655328801E-3</v>
      </c>
      <c r="I23" s="20">
        <f t="shared" si="5"/>
        <v>8.2758620689655125</v>
      </c>
      <c r="J23" s="15">
        <f t="shared" si="29"/>
        <v>4.8352674403094598E-3</v>
      </c>
      <c r="K23" s="21">
        <f t="shared" si="7"/>
        <v>8.7931034482758559</v>
      </c>
      <c r="L23" s="15">
        <f t="shared" si="30"/>
        <v>4.5666414714033788E-3</v>
      </c>
      <c r="M23" s="21">
        <f t="shared" si="9"/>
        <v>9.3103448275862011</v>
      </c>
      <c r="N23" s="15">
        <f t="shared" si="10"/>
        <v>4.3262919202768854E-3</v>
      </c>
      <c r="O23" s="21">
        <f t="shared" si="11"/>
        <v>9.8275862068965445</v>
      </c>
      <c r="P23" s="15">
        <f t="shared" si="12"/>
        <v>1.059941520467837E-3</v>
      </c>
      <c r="Q23" s="15">
        <f t="shared" si="13"/>
        <v>9.206349206349212E-4</v>
      </c>
      <c r="R23" s="21">
        <f t="shared" si="14"/>
        <v>7.8620689655172367</v>
      </c>
      <c r="S23" s="82">
        <f t="shared" si="15"/>
        <v>1.980576441102758E-3</v>
      </c>
    </row>
    <row r="24" spans="1:19" x14ac:dyDescent="0.25">
      <c r="A24" s="314"/>
      <c r="B24" s="11">
        <v>10000</v>
      </c>
      <c r="C24" s="12">
        <v>4.0972222222222202E-2</v>
      </c>
      <c r="D24" s="13">
        <f t="shared" si="26"/>
        <v>2.8248587570621484</v>
      </c>
      <c r="E24" s="12">
        <f t="shared" si="24"/>
        <v>4.09722222222222E-3</v>
      </c>
      <c r="F24" s="20">
        <f t="shared" si="25"/>
        <v>10.169491525423735</v>
      </c>
      <c r="G24" s="14">
        <f t="shared" si="27"/>
        <v>4.1808390022675711E-3</v>
      </c>
      <c r="H24" s="14">
        <f t="shared" si="28"/>
        <v>5.2260487528344637E-3</v>
      </c>
      <c r="I24" s="20">
        <f t="shared" si="5"/>
        <v>8.135593220338988</v>
      </c>
      <c r="J24" s="15">
        <f t="shared" si="29"/>
        <v>4.9186341203147901E-3</v>
      </c>
      <c r="K24" s="21">
        <f t="shared" si="7"/>
        <v>8.6440677966101749</v>
      </c>
      <c r="L24" s="15">
        <f t="shared" si="30"/>
        <v>4.6453766691861896E-3</v>
      </c>
      <c r="M24" s="21">
        <f t="shared" si="9"/>
        <v>9.1525423728813617</v>
      </c>
      <c r="N24" s="15">
        <f t="shared" si="10"/>
        <v>4.4008831602816538E-3</v>
      </c>
      <c r="O24" s="21">
        <f t="shared" si="11"/>
        <v>9.6610169491525486</v>
      </c>
      <c r="P24" s="15">
        <f t="shared" si="12"/>
        <v>1.0782163742690052E-3</v>
      </c>
      <c r="Q24" s="15">
        <f t="shared" si="13"/>
        <v>9.3650793650793592E-4</v>
      </c>
      <c r="R24" s="21">
        <f t="shared" si="14"/>
        <v>7.7288135593220382</v>
      </c>
      <c r="S24" s="82">
        <f t="shared" si="15"/>
        <v>2.0147243107769414E-3</v>
      </c>
    </row>
    <row r="25" spans="1:19" x14ac:dyDescent="0.25">
      <c r="A25" s="314"/>
      <c r="B25" s="11">
        <v>10000</v>
      </c>
      <c r="C25" s="12">
        <v>4.1666666666666699E-2</v>
      </c>
      <c r="D25" s="13">
        <f t="shared" si="26"/>
        <v>2.777777777777775</v>
      </c>
      <c r="E25" s="12">
        <f t="shared" si="24"/>
        <v>4.1666666666666701E-3</v>
      </c>
      <c r="F25" s="20">
        <f t="shared" si="25"/>
        <v>9.9999999999999911</v>
      </c>
      <c r="G25" s="14">
        <f t="shared" si="27"/>
        <v>4.2517006802721127E-3</v>
      </c>
      <c r="H25" s="14">
        <f t="shared" si="28"/>
        <v>5.3146258503401402E-3</v>
      </c>
      <c r="I25" s="20">
        <f t="shared" si="5"/>
        <v>7.9999999999999929</v>
      </c>
      <c r="J25" s="15">
        <f t="shared" si="29"/>
        <v>5.0020008003201326E-3</v>
      </c>
      <c r="K25" s="21">
        <f t="shared" si="7"/>
        <v>8.4999999999999929</v>
      </c>
      <c r="L25" s="15">
        <f t="shared" si="30"/>
        <v>4.7241118669690144E-3</v>
      </c>
      <c r="M25" s="21">
        <f t="shared" si="9"/>
        <v>8.9999999999999929</v>
      </c>
      <c r="N25" s="15">
        <f t="shared" si="10"/>
        <v>4.4754744002864343E-3</v>
      </c>
      <c r="O25" s="21">
        <f t="shared" si="11"/>
        <v>9.4999999999999911</v>
      </c>
      <c r="P25" s="15">
        <f t="shared" si="12"/>
        <v>1.0964912280701765E-3</v>
      </c>
      <c r="Q25" s="15">
        <f t="shared" si="13"/>
        <v>9.5238095238095314E-4</v>
      </c>
      <c r="R25" s="21">
        <f t="shared" si="14"/>
        <v>7.5999999999999925</v>
      </c>
      <c r="S25" s="82">
        <f t="shared" si="15"/>
        <v>2.0488721804511295E-3</v>
      </c>
    </row>
    <row r="26" spans="1:19" x14ac:dyDescent="0.25">
      <c r="A26" s="314"/>
      <c r="B26" s="11">
        <v>10000</v>
      </c>
      <c r="C26" s="12">
        <v>4.1666666666666664E-2</v>
      </c>
      <c r="D26" s="13">
        <f t="shared" si="26"/>
        <v>2.7777777777777777</v>
      </c>
      <c r="E26" s="12">
        <f t="shared" si="24"/>
        <v>4.1666666666666666E-3</v>
      </c>
      <c r="F26" s="20">
        <f t="shared" si="25"/>
        <v>10</v>
      </c>
      <c r="G26" s="14">
        <f t="shared" si="27"/>
        <v>4.2517006802721092E-3</v>
      </c>
      <c r="H26" s="14">
        <f t="shared" si="28"/>
        <v>5.3146258503401359E-3</v>
      </c>
      <c r="I26" s="20">
        <f t="shared" si="5"/>
        <v>8</v>
      </c>
      <c r="J26" s="15">
        <f t="shared" si="29"/>
        <v>5.0020008003201282E-3</v>
      </c>
      <c r="K26" s="21">
        <f t="shared" si="7"/>
        <v>8.5</v>
      </c>
      <c r="L26" s="15">
        <f t="shared" si="30"/>
        <v>4.7241118669690101E-3</v>
      </c>
      <c r="M26" s="21">
        <f t="shared" si="9"/>
        <v>9</v>
      </c>
      <c r="N26" s="15">
        <f t="shared" si="10"/>
        <v>4.4754744002864309E-3</v>
      </c>
      <c r="O26" s="21">
        <f t="shared" si="11"/>
        <v>9.5</v>
      </c>
      <c r="P26" s="15">
        <f t="shared" si="12"/>
        <v>1.0964912280701756E-3</v>
      </c>
      <c r="Q26" s="15">
        <f t="shared" si="13"/>
        <v>9.5238095238095238E-4</v>
      </c>
      <c r="R26" s="21">
        <f t="shared" si="14"/>
        <v>7.6</v>
      </c>
      <c r="S26" s="82">
        <f t="shared" si="15"/>
        <v>2.0488721804511282E-3</v>
      </c>
    </row>
    <row r="27" spans="1:19" x14ac:dyDescent="0.25">
      <c r="A27" s="68" t="s">
        <v>17</v>
      </c>
      <c r="B27" s="68"/>
      <c r="C27" s="16">
        <f>AVERAGE(C20:C26)</f>
        <v>4.0178571428571432E-2</v>
      </c>
      <c r="D27" s="25">
        <f>AVERAGE(D20:D26)</f>
        <v>2.883492520812736</v>
      </c>
      <c r="E27" s="16">
        <f>AVERAGE(E20:E26)</f>
        <v>4.0178571428571425E-3</v>
      </c>
      <c r="F27" s="26">
        <f>AVERAGE(F20:F26)</f>
        <v>10.380573074925849</v>
      </c>
      <c r="G27" s="17">
        <f t="shared" ref="G27:L27" si="31">AVERAGE(G20:G26)</f>
        <v>4.0998542274052474E-3</v>
      </c>
      <c r="H27" s="17">
        <f t="shared" si="31"/>
        <v>5.1248177842565593E-3</v>
      </c>
      <c r="I27" s="26">
        <f t="shared" si="5"/>
        <v>8.3044584599406797</v>
      </c>
      <c r="J27" s="17">
        <f t="shared" si="31"/>
        <v>4.8233579145944084E-3</v>
      </c>
      <c r="K27" s="26">
        <f t="shared" si="7"/>
        <v>8.823487113686971</v>
      </c>
      <c r="L27" s="17">
        <f t="shared" si="31"/>
        <v>4.5553935860058303E-3</v>
      </c>
      <c r="M27" s="26">
        <f t="shared" si="9"/>
        <v>9.3425157674332642</v>
      </c>
      <c r="N27" s="17">
        <f t="shared" si="10"/>
        <v>4.3156360288476294E-3</v>
      </c>
      <c r="O27" s="26">
        <f t="shared" si="11"/>
        <v>9.8615444211795555</v>
      </c>
      <c r="P27" s="15">
        <f t="shared" si="12"/>
        <v>1.0573308270676693E-3</v>
      </c>
      <c r="Q27" s="15">
        <f t="shared" si="13"/>
        <v>9.1836734693877525E-4</v>
      </c>
      <c r="R27" s="26">
        <f t="shared" si="14"/>
        <v>7.8892355369436453</v>
      </c>
      <c r="S27" s="83">
        <f t="shared" si="15"/>
        <v>1.9756981740064444E-3</v>
      </c>
    </row>
    <row r="28" spans="1:19" x14ac:dyDescent="0.25">
      <c r="A28" s="309" t="s">
        <v>21</v>
      </c>
      <c r="B28" s="3">
        <v>10000</v>
      </c>
      <c r="C28" s="4">
        <v>4.1666666666666664E-2</v>
      </c>
      <c r="D28" s="5">
        <f t="shared" ref="D28:D33" si="32">B28/(C28*24*60*60)</f>
        <v>2.7777777777777777</v>
      </c>
      <c r="E28" s="4">
        <f t="shared" si="17"/>
        <v>4.1666666666666666E-3</v>
      </c>
      <c r="F28" s="19">
        <f t="shared" si="18"/>
        <v>10</v>
      </c>
      <c r="G28" s="6">
        <f t="shared" ref="G28:G33" si="33">SUM(E28/$G$2)</f>
        <v>4.2517006802721092E-3</v>
      </c>
      <c r="H28" s="6">
        <f t="shared" ref="H28:H33" si="34">SUM(G28/$H$2)</f>
        <v>5.3146258503401359E-3</v>
      </c>
      <c r="I28" s="19">
        <f t="shared" si="5"/>
        <v>8</v>
      </c>
      <c r="J28" s="7">
        <f t="shared" ref="J28:J33" si="35">SUM(G28/$J$2)</f>
        <v>5.0020008003201282E-3</v>
      </c>
      <c r="K28" s="18">
        <f t="shared" si="7"/>
        <v>8.5</v>
      </c>
      <c r="L28" s="7">
        <f t="shared" ref="L28:L33" si="36">SUM(G28/$L$2)</f>
        <v>4.7241118669690101E-3</v>
      </c>
      <c r="M28" s="18">
        <f t="shared" si="9"/>
        <v>9</v>
      </c>
      <c r="N28" s="7">
        <f t="shared" si="10"/>
        <v>4.4754744002864309E-3</v>
      </c>
      <c r="O28" s="18">
        <f t="shared" si="11"/>
        <v>9.5</v>
      </c>
      <c r="P28" s="7">
        <f t="shared" si="12"/>
        <v>1.0964912280701756E-3</v>
      </c>
      <c r="Q28" s="7">
        <f t="shared" si="13"/>
        <v>9.5238095238095238E-4</v>
      </c>
      <c r="R28" s="18">
        <f t="shared" si="14"/>
        <v>7.6</v>
      </c>
      <c r="S28" s="78">
        <f t="shared" si="15"/>
        <v>2.0488721804511282E-3</v>
      </c>
    </row>
    <row r="29" spans="1:19" x14ac:dyDescent="0.25">
      <c r="A29" s="310"/>
      <c r="B29" s="3">
        <v>10000</v>
      </c>
      <c r="C29" s="4">
        <v>4.3055555555555562E-2</v>
      </c>
      <c r="D29" s="5">
        <f t="shared" si="32"/>
        <v>2.6881720430107525</v>
      </c>
      <c r="E29" s="4">
        <f t="shared" si="17"/>
        <v>4.3055555555555564E-3</v>
      </c>
      <c r="F29" s="19">
        <f t="shared" si="18"/>
        <v>9.6774193548387082</v>
      </c>
      <c r="G29" s="6">
        <f t="shared" si="33"/>
        <v>4.3934240362811803E-3</v>
      </c>
      <c r="H29" s="6">
        <f t="shared" si="34"/>
        <v>5.4917800453514751E-3</v>
      </c>
      <c r="I29" s="19">
        <f t="shared" si="5"/>
        <v>7.7419354838709671</v>
      </c>
      <c r="J29" s="7">
        <f t="shared" si="35"/>
        <v>5.1687341603308002E-3</v>
      </c>
      <c r="K29" s="18">
        <f t="shared" si="7"/>
        <v>8.2258064516129021</v>
      </c>
      <c r="L29" s="7">
        <f t="shared" si="36"/>
        <v>4.8815822625346448E-3</v>
      </c>
      <c r="M29" s="18">
        <f t="shared" si="9"/>
        <v>8.7096774193548381</v>
      </c>
      <c r="N29" s="7">
        <f t="shared" si="10"/>
        <v>4.6246568802959798E-3</v>
      </c>
      <c r="O29" s="18">
        <f t="shared" si="11"/>
        <v>9.1935483870967722</v>
      </c>
      <c r="P29" s="7">
        <f t="shared" si="12"/>
        <v>1.133040935672515E-3</v>
      </c>
      <c r="Q29" s="7">
        <f t="shared" si="13"/>
        <v>9.8412698412698443E-4</v>
      </c>
      <c r="R29" s="18">
        <f t="shared" si="14"/>
        <v>7.3548387096774182</v>
      </c>
      <c r="S29" s="78">
        <f t="shared" si="15"/>
        <v>2.1171679197994992E-3</v>
      </c>
    </row>
    <row r="30" spans="1:19" x14ac:dyDescent="0.25">
      <c r="A30" s="310"/>
      <c r="B30" s="3">
        <v>10000</v>
      </c>
      <c r="C30" s="4">
        <v>4.3749999999999997E-2</v>
      </c>
      <c r="D30" s="5">
        <f t="shared" si="32"/>
        <v>2.645502645502646</v>
      </c>
      <c r="E30" s="4">
        <f t="shared" si="17"/>
        <v>4.3749999999999995E-3</v>
      </c>
      <c r="F30" s="19">
        <f t="shared" si="18"/>
        <v>9.5238095238095273</v>
      </c>
      <c r="G30" s="6">
        <f t="shared" si="33"/>
        <v>4.464285714285714E-3</v>
      </c>
      <c r="H30" s="6">
        <f t="shared" si="34"/>
        <v>5.5803571428571421E-3</v>
      </c>
      <c r="I30" s="19">
        <f t="shared" si="5"/>
        <v>7.6190476190476222</v>
      </c>
      <c r="J30" s="7">
        <f t="shared" si="35"/>
        <v>5.252100840336134E-3</v>
      </c>
      <c r="K30" s="18">
        <f t="shared" si="7"/>
        <v>8.0952380952380985</v>
      </c>
      <c r="L30" s="7">
        <f t="shared" si="36"/>
        <v>4.96031746031746E-3</v>
      </c>
      <c r="M30" s="18">
        <f t="shared" si="9"/>
        <v>8.5714285714285747</v>
      </c>
      <c r="N30" s="7">
        <f t="shared" si="10"/>
        <v>4.6992481203007516E-3</v>
      </c>
      <c r="O30" s="18">
        <f t="shared" si="11"/>
        <v>9.047619047619051</v>
      </c>
      <c r="P30" s="7">
        <f t="shared" si="12"/>
        <v>1.1513157894736841E-3</v>
      </c>
      <c r="Q30" s="7">
        <f t="shared" si="13"/>
        <v>9.999999999999998E-4</v>
      </c>
      <c r="R30" s="18">
        <f t="shared" si="14"/>
        <v>7.2380952380952408</v>
      </c>
      <c r="S30" s="78">
        <f t="shared" si="15"/>
        <v>2.1513157894736839E-3</v>
      </c>
    </row>
    <row r="31" spans="1:19" x14ac:dyDescent="0.25">
      <c r="A31" s="310"/>
      <c r="B31" s="3">
        <v>10000</v>
      </c>
      <c r="C31" s="4">
        <v>4.4444444444444502E-2</v>
      </c>
      <c r="D31" s="5">
        <f t="shared" si="32"/>
        <v>2.6041666666666634</v>
      </c>
      <c r="E31" s="4">
        <f t="shared" si="17"/>
        <v>4.4444444444444505E-3</v>
      </c>
      <c r="F31" s="19">
        <f t="shared" si="18"/>
        <v>9.3749999999999893</v>
      </c>
      <c r="G31" s="6">
        <f t="shared" si="33"/>
        <v>4.5351473922902556E-3</v>
      </c>
      <c r="H31" s="6">
        <f t="shared" si="34"/>
        <v>5.6689342403628195E-3</v>
      </c>
      <c r="I31" s="19">
        <f t="shared" si="5"/>
        <v>7.499999999999992</v>
      </c>
      <c r="J31" s="7">
        <f t="shared" si="35"/>
        <v>5.3354675203414774E-3</v>
      </c>
      <c r="K31" s="18">
        <f t="shared" si="7"/>
        <v>7.9687499999999911</v>
      </c>
      <c r="L31" s="7">
        <f t="shared" si="36"/>
        <v>5.0390526581002839E-3</v>
      </c>
      <c r="M31" s="18">
        <f t="shared" si="9"/>
        <v>8.4374999999999911</v>
      </c>
      <c r="N31" s="7">
        <f t="shared" si="10"/>
        <v>4.7738393603055321E-3</v>
      </c>
      <c r="O31" s="18">
        <f t="shared" si="11"/>
        <v>8.9062499999999893</v>
      </c>
      <c r="P31" s="7">
        <f t="shared" si="12"/>
        <v>1.1695906432748553E-3</v>
      </c>
      <c r="Q31" s="7">
        <f t="shared" si="13"/>
        <v>1.0158730158730173E-3</v>
      </c>
      <c r="R31" s="18">
        <f t="shared" si="14"/>
        <v>7.124999999999992</v>
      </c>
      <c r="S31" s="78">
        <f t="shared" si="15"/>
        <v>2.1854636591478729E-3</v>
      </c>
    </row>
    <row r="32" spans="1:19" x14ac:dyDescent="0.25">
      <c r="A32" s="310"/>
      <c r="B32" s="3">
        <v>10000</v>
      </c>
      <c r="C32" s="4">
        <v>4.5138888888888902E-2</v>
      </c>
      <c r="D32" s="5">
        <f t="shared" si="32"/>
        <v>2.564102564102563</v>
      </c>
      <c r="E32" s="4">
        <f t="shared" si="17"/>
        <v>4.5138888888888902E-3</v>
      </c>
      <c r="F32" s="19">
        <f t="shared" si="18"/>
        <v>9.2307692307692264</v>
      </c>
      <c r="G32" s="6">
        <f t="shared" si="33"/>
        <v>4.6060090702947859E-3</v>
      </c>
      <c r="H32" s="6">
        <f t="shared" si="34"/>
        <v>5.7575113378684822E-3</v>
      </c>
      <c r="I32" s="19">
        <f t="shared" si="5"/>
        <v>7.3846153846153815</v>
      </c>
      <c r="J32" s="7">
        <f t="shared" si="35"/>
        <v>5.4188342003468068E-3</v>
      </c>
      <c r="K32" s="18">
        <f t="shared" si="7"/>
        <v>7.8461538461538423</v>
      </c>
      <c r="L32" s="7">
        <f t="shared" si="36"/>
        <v>5.1177878558830957E-3</v>
      </c>
      <c r="M32" s="18">
        <f t="shared" si="9"/>
        <v>8.3076923076923048</v>
      </c>
      <c r="N32" s="7">
        <f t="shared" si="10"/>
        <v>4.8484306003103014E-3</v>
      </c>
      <c r="O32" s="18">
        <f t="shared" si="11"/>
        <v>8.7692307692307647</v>
      </c>
      <c r="P32" s="7">
        <f t="shared" si="12"/>
        <v>1.1878654970760238E-3</v>
      </c>
      <c r="Q32" s="7">
        <f t="shared" si="13"/>
        <v>1.0317460317460321E-3</v>
      </c>
      <c r="R32" s="18">
        <f t="shared" si="14"/>
        <v>7.0153846153846118</v>
      </c>
      <c r="S32" s="78">
        <f t="shared" si="15"/>
        <v>2.2196115288220558E-3</v>
      </c>
    </row>
    <row r="33" spans="1:19" x14ac:dyDescent="0.25">
      <c r="A33" s="310"/>
      <c r="B33" s="3">
        <v>10000</v>
      </c>
      <c r="C33" s="4">
        <v>4.5138888888888902E-2</v>
      </c>
      <c r="D33" s="5">
        <f t="shared" si="32"/>
        <v>2.564102564102563</v>
      </c>
      <c r="E33" s="4">
        <f t="shared" si="17"/>
        <v>4.5138888888888902E-3</v>
      </c>
      <c r="F33" s="19">
        <f t="shared" si="18"/>
        <v>9.2307692307692264</v>
      </c>
      <c r="G33" s="6">
        <f t="shared" si="33"/>
        <v>4.6060090702947859E-3</v>
      </c>
      <c r="H33" s="6">
        <f t="shared" si="34"/>
        <v>5.7575113378684822E-3</v>
      </c>
      <c r="I33" s="19">
        <f t="shared" si="5"/>
        <v>7.3846153846153815</v>
      </c>
      <c r="J33" s="7">
        <f t="shared" si="35"/>
        <v>5.4188342003468068E-3</v>
      </c>
      <c r="K33" s="18">
        <f t="shared" si="7"/>
        <v>7.8461538461538423</v>
      </c>
      <c r="L33" s="7">
        <f t="shared" si="36"/>
        <v>5.1177878558830957E-3</v>
      </c>
      <c r="M33" s="18">
        <f t="shared" si="9"/>
        <v>8.3076923076923048</v>
      </c>
      <c r="N33" s="7">
        <f t="shared" si="10"/>
        <v>4.8484306003103014E-3</v>
      </c>
      <c r="O33" s="18">
        <f t="shared" si="11"/>
        <v>8.7692307692307647</v>
      </c>
      <c r="P33" s="7">
        <f t="shared" si="12"/>
        <v>1.1878654970760238E-3</v>
      </c>
      <c r="Q33" s="7">
        <f t="shared" si="13"/>
        <v>1.0317460317460321E-3</v>
      </c>
      <c r="R33" s="18">
        <f t="shared" si="14"/>
        <v>7.0153846153846118</v>
      </c>
      <c r="S33" s="78">
        <f t="shared" si="15"/>
        <v>2.2196115288220558E-3</v>
      </c>
    </row>
    <row r="34" spans="1:19" x14ac:dyDescent="0.25">
      <c r="A34" s="66" t="s">
        <v>17</v>
      </c>
      <c r="B34" s="66"/>
      <c r="C34" s="8">
        <f>AVERAGE(C28:C29)</f>
        <v>4.2361111111111113E-2</v>
      </c>
      <c r="D34" s="9">
        <f>AVERAGE(D28:D29)</f>
        <v>2.7329749103942653</v>
      </c>
      <c r="E34" s="8">
        <f>AVERAGE(E28:E29)</f>
        <v>4.2361111111111115E-3</v>
      </c>
      <c r="F34" s="22">
        <f>AVERAGE(F28:F29)</f>
        <v>9.8387096774193541</v>
      </c>
      <c r="G34" s="10">
        <f t="shared" ref="G34:L34" si="37">AVERAGE(G28:G29)</f>
        <v>4.3225623582766447E-3</v>
      </c>
      <c r="H34" s="10">
        <f t="shared" si="37"/>
        <v>5.4032029478458055E-3</v>
      </c>
      <c r="I34" s="22">
        <f t="shared" si="5"/>
        <v>7.870967741935484</v>
      </c>
      <c r="J34" s="10">
        <f t="shared" si="37"/>
        <v>5.0853674803254638E-3</v>
      </c>
      <c r="K34" s="22">
        <f t="shared" si="7"/>
        <v>8.3629032258064502</v>
      </c>
      <c r="L34" s="10">
        <f t="shared" si="37"/>
        <v>4.8028470647518279E-3</v>
      </c>
      <c r="M34" s="22">
        <f t="shared" si="9"/>
        <v>8.8548387096774182</v>
      </c>
      <c r="N34" s="10">
        <f t="shared" si="10"/>
        <v>4.5500656402912053E-3</v>
      </c>
      <c r="O34" s="22">
        <f t="shared" si="11"/>
        <v>9.3467741935483861</v>
      </c>
      <c r="P34" s="7">
        <f t="shared" si="12"/>
        <v>1.1147660818713453E-3</v>
      </c>
      <c r="Q34" s="7">
        <f t="shared" si="13"/>
        <v>9.682539682539683E-4</v>
      </c>
      <c r="R34" s="22">
        <f t="shared" si="14"/>
        <v>7.4774193548387098</v>
      </c>
      <c r="S34" s="79">
        <f t="shared" si="15"/>
        <v>2.0830200501253137E-3</v>
      </c>
    </row>
  </sheetData>
  <mergeCells count="10">
    <mergeCell ref="A12:A18"/>
    <mergeCell ref="A2:F2"/>
    <mergeCell ref="H2:I2"/>
    <mergeCell ref="A20:A26"/>
    <mergeCell ref="A28:A33"/>
    <mergeCell ref="J2:K2"/>
    <mergeCell ref="L2:M2"/>
    <mergeCell ref="N2:O2"/>
    <mergeCell ref="Q2:R2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3B3E4-91EF-4CA6-B141-341112FA1072}">
  <dimension ref="A1:R34"/>
  <sheetViews>
    <sheetView workbookViewId="0">
      <selection activeCell="M4" sqref="M4"/>
    </sheetView>
  </sheetViews>
  <sheetFormatPr defaultRowHeight="12.75" x14ac:dyDescent="0.2"/>
  <cols>
    <col min="1" max="1" width="12.42578125" style="86" customWidth="1"/>
    <col min="2" max="2" width="9.140625" style="86" hidden="1" customWidth="1"/>
    <col min="3" max="3" width="9.140625" style="86" customWidth="1"/>
    <col min="4" max="4" width="9.140625" style="86" hidden="1" customWidth="1"/>
    <col min="5" max="5" width="7.85546875" style="86" customWidth="1"/>
    <col min="6" max="6" width="6" style="86" customWidth="1"/>
    <col min="7" max="7" width="9.140625" style="86"/>
    <col min="8" max="10" width="0" style="100" hidden="1" customWidth="1"/>
    <col min="11" max="11" width="9.140625" style="100"/>
    <col min="12" max="12" width="7.85546875" style="86" customWidth="1"/>
    <col min="13" max="13" width="5.5703125" style="124" customWidth="1"/>
    <col min="14" max="14" width="8.140625" style="86" customWidth="1"/>
    <col min="15" max="15" width="5.85546875" style="123" customWidth="1"/>
    <col min="16" max="16" width="7.5703125" style="86" customWidth="1"/>
    <col min="17" max="16384" width="9.140625" style="86"/>
  </cols>
  <sheetData>
    <row r="1" spans="1:18" x14ac:dyDescent="0.2">
      <c r="A1" s="135">
        <v>4.1666666666666664E-2</v>
      </c>
    </row>
    <row r="2" spans="1:18" ht="38.25" x14ac:dyDescent="0.2">
      <c r="A2" s="324" t="s">
        <v>28</v>
      </c>
      <c r="B2" s="324"/>
      <c r="C2" s="324"/>
      <c r="D2" s="324"/>
      <c r="E2" s="324"/>
      <c r="F2" s="324"/>
      <c r="G2" s="85">
        <v>0.98</v>
      </c>
      <c r="H2" s="87" t="s">
        <v>6</v>
      </c>
      <c r="I2" s="104" t="s">
        <v>26</v>
      </c>
      <c r="J2" s="105" t="s">
        <v>25</v>
      </c>
      <c r="K2" s="105"/>
      <c r="L2" s="85">
        <v>0.85</v>
      </c>
      <c r="M2" s="132" t="s">
        <v>9</v>
      </c>
      <c r="N2" s="85">
        <v>0.9</v>
      </c>
      <c r="O2" s="85" t="s">
        <v>10</v>
      </c>
      <c r="P2" s="316" t="s">
        <v>27</v>
      </c>
    </row>
    <row r="3" spans="1:18" x14ac:dyDescent="0.2">
      <c r="A3" s="87" t="s">
        <v>1</v>
      </c>
      <c r="B3" s="87"/>
      <c r="C3" s="87" t="s">
        <v>2</v>
      </c>
      <c r="D3" s="87" t="s">
        <v>3</v>
      </c>
      <c r="E3" s="87" t="s">
        <v>4</v>
      </c>
      <c r="F3" s="87" t="s">
        <v>13</v>
      </c>
      <c r="G3" s="87" t="s">
        <v>6</v>
      </c>
      <c r="H3" s="106">
        <v>400</v>
      </c>
      <c r="I3" s="106">
        <v>300</v>
      </c>
      <c r="J3" s="106">
        <v>200</v>
      </c>
      <c r="K3" s="106"/>
      <c r="L3" s="106">
        <v>1000</v>
      </c>
      <c r="M3" s="125" t="s">
        <v>14</v>
      </c>
      <c r="N3" s="106">
        <v>400</v>
      </c>
      <c r="O3" s="125" t="s">
        <v>14</v>
      </c>
      <c r="P3" s="317"/>
      <c r="R3" s="136">
        <f>A1/E4</f>
        <v>13.333333333333332</v>
      </c>
    </row>
    <row r="4" spans="1:18" x14ac:dyDescent="0.2">
      <c r="A4" s="318" t="s">
        <v>18</v>
      </c>
      <c r="B4" s="107">
        <v>10000</v>
      </c>
      <c r="C4" s="108">
        <v>3.125E-2</v>
      </c>
      <c r="D4" s="109">
        <f>B4/($C4*24*60*60)</f>
        <v>3.7037037037037037</v>
      </c>
      <c r="E4" s="108">
        <f>C4/(B4/1000)</f>
        <v>3.1250000000000002E-3</v>
      </c>
      <c r="F4" s="110">
        <f>$A$1/E4</f>
        <v>13.333333333333332</v>
      </c>
      <c r="G4" s="111">
        <f>SUM(E4/$G$2)</f>
        <v>3.1887755102040817E-3</v>
      </c>
      <c r="H4" s="112">
        <f>SUM(G4/1000)*$H$3</f>
        <v>1.2755102040816328E-3</v>
      </c>
      <c r="I4" s="112">
        <f>SUM(E4/1000)*$I$3</f>
        <v>9.3750000000000007E-4</v>
      </c>
      <c r="J4" s="112">
        <f>SUM(E4/1000)*$J$3</f>
        <v>6.2500000000000001E-4</v>
      </c>
      <c r="K4" s="126">
        <f>$A$1/G4</f>
        <v>13.066666666666666</v>
      </c>
      <c r="L4" s="112">
        <f>SUM(E4/$L$2)</f>
        <v>3.6764705882352945E-3</v>
      </c>
      <c r="M4" s="126">
        <f>SUM(F4*$L$2)</f>
        <v>11.333333333333332</v>
      </c>
      <c r="N4" s="112">
        <f>SUM((E4/1000)*$N$3)/$N$2</f>
        <v>1.3888888888888889E-3</v>
      </c>
      <c r="O4" s="126">
        <f>SUM(F4*$N$2)</f>
        <v>12</v>
      </c>
      <c r="P4" s="112">
        <f>SUM(L4+N4)</f>
        <v>5.0653594771241832E-3</v>
      </c>
    </row>
    <row r="5" spans="1:18" x14ac:dyDescent="0.2">
      <c r="A5" s="319"/>
      <c r="B5" s="107">
        <v>10000</v>
      </c>
      <c r="C5" s="108">
        <v>3.1944444444444449E-2</v>
      </c>
      <c r="D5" s="109">
        <f t="shared" ref="D5:D10" si="0">B5/($C5*24*60*60)</f>
        <v>3.6231884057971007</v>
      </c>
      <c r="E5" s="108">
        <f t="shared" ref="E5:E10" si="1">C5/(B5/1000)</f>
        <v>3.1944444444444451E-3</v>
      </c>
      <c r="F5" s="110">
        <f t="shared" ref="F5:F34" si="2">$A$1/E5</f>
        <v>13.043478260869563</v>
      </c>
      <c r="G5" s="111">
        <f t="shared" ref="G5:G10" si="3">SUM(E5/$G$2)</f>
        <v>3.2596371882086177E-3</v>
      </c>
      <c r="H5" s="112">
        <f t="shared" ref="H5:H34" si="4">SUM(G5/1000)*$H$3</f>
        <v>1.3038548752834472E-3</v>
      </c>
      <c r="I5" s="112">
        <f t="shared" ref="I5:I34" si="5">SUM(E5/1000)*$I$3</f>
        <v>9.583333333333335E-4</v>
      </c>
      <c r="J5" s="112">
        <f t="shared" ref="J5:J34" si="6">SUM(E5/1000)*$J$3</f>
        <v>6.3888888888888903E-4</v>
      </c>
      <c r="K5" s="126">
        <f t="shared" ref="K5:K34" si="7">$A$1/G5</f>
        <v>12.78260869565217</v>
      </c>
      <c r="L5" s="112">
        <f t="shared" ref="L5:L34" si="8">SUM(E5/$L$2)</f>
        <v>3.7581699346405238E-3</v>
      </c>
      <c r="M5" s="126">
        <f t="shared" ref="M5:M34" si="9">SUM(F5*$L$2)</f>
        <v>11.086956521739127</v>
      </c>
      <c r="N5" s="112">
        <f t="shared" ref="N5:N34" si="10">SUM((E5/1000)*$N$3)/$N$2</f>
        <v>1.4197530864197535E-3</v>
      </c>
      <c r="O5" s="126">
        <f t="shared" ref="O5:O34" si="11">SUM(F5*$N$2)</f>
        <v>11.739130434782608</v>
      </c>
      <c r="P5" s="112">
        <f t="shared" ref="P5:P34" si="12">SUM(L5+N5)</f>
        <v>5.1779230210602777E-3</v>
      </c>
    </row>
    <row r="6" spans="1:18" x14ac:dyDescent="0.2">
      <c r="A6" s="319"/>
      <c r="B6" s="107">
        <v>10000</v>
      </c>
      <c r="C6" s="108">
        <v>3.2638888888888898E-2</v>
      </c>
      <c r="D6" s="109">
        <f t="shared" si="0"/>
        <v>3.5460992907801407</v>
      </c>
      <c r="E6" s="108">
        <f t="shared" si="1"/>
        <v>3.26388888888889E-3</v>
      </c>
      <c r="F6" s="110">
        <f t="shared" si="2"/>
        <v>12.765957446808505</v>
      </c>
      <c r="G6" s="111">
        <f t="shared" si="3"/>
        <v>3.3304988662131532E-3</v>
      </c>
      <c r="H6" s="112">
        <f t="shared" si="4"/>
        <v>1.3321995464852614E-3</v>
      </c>
      <c r="I6" s="112">
        <f t="shared" si="5"/>
        <v>9.7916666666666703E-4</v>
      </c>
      <c r="J6" s="112">
        <f t="shared" si="6"/>
        <v>6.5277777777777806E-4</v>
      </c>
      <c r="K6" s="126">
        <f t="shared" si="7"/>
        <v>12.510638297872335</v>
      </c>
      <c r="L6" s="112">
        <f t="shared" si="8"/>
        <v>3.8398692810457532E-3</v>
      </c>
      <c r="M6" s="126">
        <f t="shared" si="9"/>
        <v>10.851063829787229</v>
      </c>
      <c r="N6" s="112">
        <f t="shared" si="10"/>
        <v>1.450617283950618E-3</v>
      </c>
      <c r="O6" s="126">
        <f t="shared" si="11"/>
        <v>11.489361702127654</v>
      </c>
      <c r="P6" s="112">
        <f t="shared" si="12"/>
        <v>5.2904865649963714E-3</v>
      </c>
    </row>
    <row r="7" spans="1:18" x14ac:dyDescent="0.2">
      <c r="A7" s="319"/>
      <c r="B7" s="107">
        <v>10000</v>
      </c>
      <c r="C7" s="108">
        <v>3.3333333333333298E-2</v>
      </c>
      <c r="D7" s="109">
        <f t="shared" si="0"/>
        <v>3.4722222222222259</v>
      </c>
      <c r="E7" s="108">
        <f t="shared" si="1"/>
        <v>3.3333333333333296E-3</v>
      </c>
      <c r="F7" s="110">
        <f t="shared" si="2"/>
        <v>12.500000000000012</v>
      </c>
      <c r="G7" s="111">
        <f t="shared" si="3"/>
        <v>3.4013605442176835E-3</v>
      </c>
      <c r="H7" s="112">
        <f t="shared" si="4"/>
        <v>1.3605442176870734E-3</v>
      </c>
      <c r="I7" s="112">
        <f t="shared" si="5"/>
        <v>9.9999999999999894E-4</v>
      </c>
      <c r="J7" s="112">
        <f t="shared" si="6"/>
        <v>6.6666666666666589E-4</v>
      </c>
      <c r="K7" s="126">
        <f t="shared" si="7"/>
        <v>12.250000000000012</v>
      </c>
      <c r="L7" s="112">
        <f t="shared" si="8"/>
        <v>3.921568627450976E-3</v>
      </c>
      <c r="M7" s="126">
        <f t="shared" si="9"/>
        <v>10.625000000000011</v>
      </c>
      <c r="N7" s="112">
        <f t="shared" si="10"/>
        <v>1.4814814814814797E-3</v>
      </c>
      <c r="O7" s="126">
        <f t="shared" si="11"/>
        <v>11.250000000000011</v>
      </c>
      <c r="P7" s="112">
        <f t="shared" si="12"/>
        <v>5.4030501089324555E-3</v>
      </c>
    </row>
    <row r="8" spans="1:18" x14ac:dyDescent="0.2">
      <c r="A8" s="319"/>
      <c r="B8" s="107">
        <v>10000</v>
      </c>
      <c r="C8" s="108">
        <v>3.4027777777777803E-2</v>
      </c>
      <c r="D8" s="109">
        <f t="shared" si="0"/>
        <v>3.4013605442176837</v>
      </c>
      <c r="E8" s="108">
        <f t="shared" si="1"/>
        <v>3.4027777777777802E-3</v>
      </c>
      <c r="F8" s="110">
        <f t="shared" si="2"/>
        <v>12.244897959183664</v>
      </c>
      <c r="G8" s="111">
        <f t="shared" si="3"/>
        <v>3.4722222222222246E-3</v>
      </c>
      <c r="H8" s="112">
        <f t="shared" si="4"/>
        <v>1.3888888888888898E-3</v>
      </c>
      <c r="I8" s="112">
        <f t="shared" si="5"/>
        <v>1.0208333333333341E-3</v>
      </c>
      <c r="J8" s="112">
        <f t="shared" si="6"/>
        <v>6.8055555555555599E-4</v>
      </c>
      <c r="K8" s="126">
        <f t="shared" si="7"/>
        <v>11.999999999999991</v>
      </c>
      <c r="L8" s="112">
        <f t="shared" si="8"/>
        <v>4.0032679738562123E-3</v>
      </c>
      <c r="M8" s="126">
        <f t="shared" si="9"/>
        <v>10.408163265306115</v>
      </c>
      <c r="N8" s="112">
        <f t="shared" si="10"/>
        <v>1.5123456790123466E-3</v>
      </c>
      <c r="O8" s="126">
        <f t="shared" si="11"/>
        <v>11.020408163265298</v>
      </c>
      <c r="P8" s="112">
        <f t="shared" si="12"/>
        <v>5.5156136528685586E-3</v>
      </c>
    </row>
    <row r="9" spans="1:18" x14ac:dyDescent="0.2">
      <c r="A9" s="319"/>
      <c r="B9" s="107">
        <v>10000</v>
      </c>
      <c r="C9" s="108">
        <v>3.4722222222222203E-2</v>
      </c>
      <c r="D9" s="109">
        <f t="shared" si="0"/>
        <v>3.3333333333333353</v>
      </c>
      <c r="E9" s="108">
        <f t="shared" si="1"/>
        <v>3.4722222222222203E-3</v>
      </c>
      <c r="F9" s="110">
        <f t="shared" si="2"/>
        <v>12.000000000000005</v>
      </c>
      <c r="G9" s="111">
        <f t="shared" si="3"/>
        <v>3.5430839002267554E-3</v>
      </c>
      <c r="H9" s="112">
        <f t="shared" si="4"/>
        <v>1.4172335600907021E-3</v>
      </c>
      <c r="I9" s="112">
        <f t="shared" si="5"/>
        <v>1.041666666666666E-3</v>
      </c>
      <c r="J9" s="112">
        <f t="shared" si="6"/>
        <v>6.9444444444444404E-4</v>
      </c>
      <c r="K9" s="126">
        <f t="shared" si="7"/>
        <v>11.760000000000005</v>
      </c>
      <c r="L9" s="112">
        <f t="shared" si="8"/>
        <v>4.0849673202614355E-3</v>
      </c>
      <c r="M9" s="126">
        <f t="shared" si="9"/>
        <v>10.200000000000005</v>
      </c>
      <c r="N9" s="112">
        <f t="shared" si="10"/>
        <v>1.5432098765432089E-3</v>
      </c>
      <c r="O9" s="126">
        <f t="shared" si="11"/>
        <v>10.800000000000004</v>
      </c>
      <c r="P9" s="112">
        <f t="shared" si="12"/>
        <v>5.6281771968046445E-3</v>
      </c>
    </row>
    <row r="10" spans="1:18" x14ac:dyDescent="0.2">
      <c r="A10" s="319"/>
      <c r="B10" s="107">
        <v>10000</v>
      </c>
      <c r="C10" s="108">
        <v>3.4027777777777775E-2</v>
      </c>
      <c r="D10" s="109">
        <f t="shared" si="0"/>
        <v>3.4013605442176869</v>
      </c>
      <c r="E10" s="108">
        <f t="shared" si="1"/>
        <v>3.4027777777777776E-3</v>
      </c>
      <c r="F10" s="110">
        <f t="shared" si="2"/>
        <v>12.244897959183673</v>
      </c>
      <c r="G10" s="111">
        <f t="shared" si="3"/>
        <v>3.472222222222222E-3</v>
      </c>
      <c r="H10" s="112">
        <f t="shared" si="4"/>
        <v>1.3888888888888887E-3</v>
      </c>
      <c r="I10" s="112">
        <f t="shared" si="5"/>
        <v>1.0208333333333332E-3</v>
      </c>
      <c r="J10" s="112">
        <f t="shared" si="6"/>
        <v>6.8055555555555545E-4</v>
      </c>
      <c r="K10" s="126">
        <f t="shared" si="7"/>
        <v>12</v>
      </c>
      <c r="L10" s="112">
        <f t="shared" si="8"/>
        <v>4.0032679738562088E-3</v>
      </c>
      <c r="M10" s="126">
        <f t="shared" si="9"/>
        <v>10.408163265306122</v>
      </c>
      <c r="N10" s="112">
        <f t="shared" si="10"/>
        <v>1.5123456790123455E-3</v>
      </c>
      <c r="O10" s="126">
        <f t="shared" si="11"/>
        <v>11.020408163265305</v>
      </c>
      <c r="P10" s="112">
        <f t="shared" si="12"/>
        <v>5.5156136528685543E-3</v>
      </c>
    </row>
    <row r="11" spans="1:18" x14ac:dyDescent="0.2">
      <c r="A11" s="88" t="s">
        <v>17</v>
      </c>
      <c r="B11" s="88"/>
      <c r="C11" s="89">
        <f>AVERAGE(C4:C10)</f>
        <v>3.3134920634920635E-2</v>
      </c>
      <c r="D11" s="90">
        <f>AVERAGE(D4:D10)</f>
        <v>3.4973240063245541</v>
      </c>
      <c r="E11" s="89">
        <f>AVERAGE(E4:E10)</f>
        <v>3.3134920634920635E-3</v>
      </c>
      <c r="F11" s="110">
        <f t="shared" si="2"/>
        <v>12.574850299401197</v>
      </c>
      <c r="G11" s="91">
        <f>AVERAGE(G4:G10)</f>
        <v>3.3811143505021062E-3</v>
      </c>
      <c r="H11" s="101">
        <f t="shared" si="4"/>
        <v>1.3524457402008425E-3</v>
      </c>
      <c r="I11" s="101">
        <f t="shared" si="5"/>
        <v>9.9404761904761901E-4</v>
      </c>
      <c r="J11" s="101">
        <f t="shared" si="6"/>
        <v>6.6269841269841275E-4</v>
      </c>
      <c r="K11" s="126">
        <f t="shared" si="7"/>
        <v>12.32335329341317</v>
      </c>
      <c r="L11" s="101">
        <f t="shared" si="8"/>
        <v>3.8982259570494865E-3</v>
      </c>
      <c r="M11" s="127">
        <f t="shared" si="9"/>
        <v>10.688622754491018</v>
      </c>
      <c r="N11" s="101">
        <f t="shared" si="10"/>
        <v>1.4726631393298061E-3</v>
      </c>
      <c r="O11" s="127">
        <f t="shared" si="11"/>
        <v>11.317365269461078</v>
      </c>
      <c r="P11" s="101">
        <f t="shared" si="12"/>
        <v>5.3708890963792928E-3</v>
      </c>
    </row>
    <row r="12" spans="1:18" x14ac:dyDescent="0.2">
      <c r="A12" s="320" t="s">
        <v>19</v>
      </c>
      <c r="B12" s="113">
        <v>10000</v>
      </c>
      <c r="C12" s="114">
        <v>3.4722222222222224E-2</v>
      </c>
      <c r="D12" s="115">
        <f>B12/(C12*24*60*60)</f>
        <v>3.3333333333333335</v>
      </c>
      <c r="E12" s="116">
        <f t="shared" ref="E12:E33" si="13">C12/(B12/1000)</f>
        <v>3.4722222222222225E-3</v>
      </c>
      <c r="F12" s="110">
        <f t="shared" si="2"/>
        <v>11.999999999999998</v>
      </c>
      <c r="G12" s="114">
        <f>SUM(E12/$G$2)</f>
        <v>3.5430839002267575E-3</v>
      </c>
      <c r="H12" s="117">
        <f t="shared" si="4"/>
        <v>1.4172335600907029E-3</v>
      </c>
      <c r="I12" s="117">
        <f t="shared" si="5"/>
        <v>1.0416666666666667E-3</v>
      </c>
      <c r="J12" s="117">
        <f t="shared" si="6"/>
        <v>6.9444444444444447E-4</v>
      </c>
      <c r="K12" s="126">
        <f t="shared" si="7"/>
        <v>11.759999999999998</v>
      </c>
      <c r="L12" s="117">
        <f t="shared" si="8"/>
        <v>4.0849673202614381E-3</v>
      </c>
      <c r="M12" s="128">
        <f t="shared" si="9"/>
        <v>10.199999999999998</v>
      </c>
      <c r="N12" s="117">
        <f t="shared" si="10"/>
        <v>1.5432098765432098E-3</v>
      </c>
      <c r="O12" s="128">
        <f t="shared" si="11"/>
        <v>10.799999999999999</v>
      </c>
      <c r="P12" s="117">
        <f t="shared" si="12"/>
        <v>5.6281771968046479E-3</v>
      </c>
    </row>
    <row r="13" spans="1:18" x14ac:dyDescent="0.2">
      <c r="A13" s="321"/>
      <c r="B13" s="113">
        <v>10000</v>
      </c>
      <c r="C13" s="114">
        <v>3.5416666666666666E-2</v>
      </c>
      <c r="D13" s="115">
        <f t="shared" ref="D13:D18" si="14">B13/(C13*24*60*60)</f>
        <v>3.2679738562091503</v>
      </c>
      <c r="E13" s="116">
        <f t="shared" si="13"/>
        <v>3.5416666666666665E-3</v>
      </c>
      <c r="F13" s="110">
        <f t="shared" si="2"/>
        <v>11.76470588235294</v>
      </c>
      <c r="G13" s="114">
        <f t="shared" ref="G13:G19" si="15">SUM(E13/$G$2)</f>
        <v>3.6139455782312922E-3</v>
      </c>
      <c r="H13" s="117">
        <f t="shared" si="4"/>
        <v>1.4455782312925169E-3</v>
      </c>
      <c r="I13" s="117">
        <f t="shared" si="5"/>
        <v>1.0624999999999999E-3</v>
      </c>
      <c r="J13" s="117">
        <f t="shared" si="6"/>
        <v>7.0833333333333328E-4</v>
      </c>
      <c r="K13" s="126">
        <f t="shared" si="7"/>
        <v>11.529411764705882</v>
      </c>
      <c r="L13" s="117">
        <f t="shared" si="8"/>
        <v>4.1666666666666666E-3</v>
      </c>
      <c r="M13" s="128">
        <f t="shared" si="9"/>
        <v>9.9999999999999982</v>
      </c>
      <c r="N13" s="117">
        <f t="shared" si="10"/>
        <v>1.5740740740740739E-3</v>
      </c>
      <c r="O13" s="128">
        <f t="shared" si="11"/>
        <v>10.588235294117647</v>
      </c>
      <c r="P13" s="117">
        <f t="shared" si="12"/>
        <v>5.7407407407407407E-3</v>
      </c>
    </row>
    <row r="14" spans="1:18" x14ac:dyDescent="0.2">
      <c r="A14" s="321"/>
      <c r="B14" s="113">
        <v>10000</v>
      </c>
      <c r="C14" s="114">
        <v>3.6111111111111101E-2</v>
      </c>
      <c r="D14" s="115">
        <f t="shared" si="14"/>
        <v>3.2051282051282062</v>
      </c>
      <c r="E14" s="116">
        <f t="shared" si="13"/>
        <v>3.6111111111111101E-3</v>
      </c>
      <c r="F14" s="110">
        <f t="shared" si="2"/>
        <v>11.538461538461542</v>
      </c>
      <c r="G14" s="114">
        <f t="shared" si="15"/>
        <v>3.6848072562358268E-3</v>
      </c>
      <c r="H14" s="117">
        <f t="shared" si="4"/>
        <v>1.4739229024943309E-3</v>
      </c>
      <c r="I14" s="117">
        <f t="shared" si="5"/>
        <v>1.0833333333333331E-3</v>
      </c>
      <c r="J14" s="117">
        <f t="shared" si="6"/>
        <v>7.2222222222222208E-4</v>
      </c>
      <c r="K14" s="126">
        <f t="shared" si="7"/>
        <v>11.30769230769231</v>
      </c>
      <c r="L14" s="117">
        <f t="shared" si="8"/>
        <v>4.2483660130718942E-3</v>
      </c>
      <c r="M14" s="128">
        <f t="shared" si="9"/>
        <v>9.8076923076923102</v>
      </c>
      <c r="N14" s="117">
        <f t="shared" si="10"/>
        <v>1.604938271604938E-3</v>
      </c>
      <c r="O14" s="128">
        <f t="shared" si="11"/>
        <v>10.384615384615389</v>
      </c>
      <c r="P14" s="117">
        <f t="shared" si="12"/>
        <v>5.8533042846768326E-3</v>
      </c>
    </row>
    <row r="15" spans="1:18" x14ac:dyDescent="0.2">
      <c r="A15" s="321"/>
      <c r="B15" s="113">
        <v>10000</v>
      </c>
      <c r="C15" s="114">
        <v>3.6805555555555598E-2</v>
      </c>
      <c r="D15" s="115">
        <f t="shared" si="14"/>
        <v>3.1446540880503107</v>
      </c>
      <c r="E15" s="116">
        <f t="shared" si="13"/>
        <v>3.6805555555555597E-3</v>
      </c>
      <c r="F15" s="110">
        <f t="shared" si="2"/>
        <v>11.320754716981119</v>
      </c>
      <c r="G15" s="114">
        <f t="shared" si="15"/>
        <v>3.7556689342403671E-3</v>
      </c>
      <c r="H15" s="117">
        <f t="shared" si="4"/>
        <v>1.5022675736961469E-3</v>
      </c>
      <c r="I15" s="117">
        <f t="shared" si="5"/>
        <v>1.104166666666668E-3</v>
      </c>
      <c r="J15" s="117">
        <f t="shared" si="6"/>
        <v>7.3611111111111197E-4</v>
      </c>
      <c r="K15" s="126">
        <f t="shared" si="7"/>
        <v>11.094339622641495</v>
      </c>
      <c r="L15" s="117">
        <f t="shared" si="8"/>
        <v>4.3300653594771296E-3</v>
      </c>
      <c r="M15" s="128">
        <f t="shared" si="9"/>
        <v>9.6226415094339508</v>
      </c>
      <c r="N15" s="117">
        <f t="shared" si="10"/>
        <v>1.6358024691358044E-3</v>
      </c>
      <c r="O15" s="128">
        <f t="shared" si="11"/>
        <v>10.188679245283007</v>
      </c>
      <c r="P15" s="117">
        <f t="shared" si="12"/>
        <v>5.965867828612934E-3</v>
      </c>
    </row>
    <row r="16" spans="1:18" x14ac:dyDescent="0.2">
      <c r="A16" s="321"/>
      <c r="B16" s="113">
        <v>10000</v>
      </c>
      <c r="C16" s="114">
        <v>3.7499999999999999E-2</v>
      </c>
      <c r="D16" s="115">
        <f t="shared" si="14"/>
        <v>3.0864197530864201</v>
      </c>
      <c r="E16" s="116">
        <f t="shared" si="13"/>
        <v>3.7499999999999999E-3</v>
      </c>
      <c r="F16" s="110">
        <f t="shared" si="2"/>
        <v>11.111111111111111</v>
      </c>
      <c r="G16" s="114">
        <f t="shared" si="15"/>
        <v>3.8265306122448979E-3</v>
      </c>
      <c r="H16" s="117">
        <f t="shared" si="4"/>
        <v>1.5306122448979591E-3</v>
      </c>
      <c r="I16" s="117">
        <f t="shared" si="5"/>
        <v>1.1249999999999999E-3</v>
      </c>
      <c r="J16" s="117">
        <f t="shared" si="6"/>
        <v>7.4999999999999991E-4</v>
      </c>
      <c r="K16" s="126">
        <f t="shared" si="7"/>
        <v>10.888888888888889</v>
      </c>
      <c r="L16" s="117">
        <f t="shared" si="8"/>
        <v>4.4117647058823529E-3</v>
      </c>
      <c r="M16" s="128">
        <f t="shared" si="9"/>
        <v>9.4444444444444446</v>
      </c>
      <c r="N16" s="117">
        <f t="shared" si="10"/>
        <v>1.6666666666666663E-3</v>
      </c>
      <c r="O16" s="128">
        <f t="shared" si="11"/>
        <v>10</v>
      </c>
      <c r="P16" s="117">
        <f t="shared" si="12"/>
        <v>6.078431372549019E-3</v>
      </c>
    </row>
    <row r="17" spans="1:16" x14ac:dyDescent="0.2">
      <c r="A17" s="321"/>
      <c r="B17" s="113">
        <v>10000</v>
      </c>
      <c r="C17" s="116">
        <v>3.8194444444444441E-2</v>
      </c>
      <c r="D17" s="115">
        <f t="shared" si="14"/>
        <v>3.0303030303030307</v>
      </c>
      <c r="E17" s="116">
        <f t="shared" si="13"/>
        <v>3.8194444444444439E-3</v>
      </c>
      <c r="F17" s="110">
        <f t="shared" si="2"/>
        <v>10.90909090909091</v>
      </c>
      <c r="G17" s="114">
        <f t="shared" si="15"/>
        <v>3.8973922902494325E-3</v>
      </c>
      <c r="H17" s="117">
        <f t="shared" si="4"/>
        <v>1.5589569160997731E-3</v>
      </c>
      <c r="I17" s="117">
        <f t="shared" si="5"/>
        <v>1.1458333333333333E-3</v>
      </c>
      <c r="J17" s="117">
        <f t="shared" si="6"/>
        <v>7.6388888888888882E-4</v>
      </c>
      <c r="K17" s="126">
        <f t="shared" si="7"/>
        <v>10.690909090909091</v>
      </c>
      <c r="L17" s="117">
        <f t="shared" si="8"/>
        <v>4.4934640522875813E-3</v>
      </c>
      <c r="M17" s="128">
        <f t="shared" si="9"/>
        <v>9.2727272727272734</v>
      </c>
      <c r="N17" s="117">
        <f t="shared" si="10"/>
        <v>1.6975308641975306E-3</v>
      </c>
      <c r="O17" s="128">
        <f t="shared" si="11"/>
        <v>9.8181818181818201</v>
      </c>
      <c r="P17" s="117">
        <f t="shared" si="12"/>
        <v>6.1909949164851118E-3</v>
      </c>
    </row>
    <row r="18" spans="1:16" x14ac:dyDescent="0.2">
      <c r="A18" s="321"/>
      <c r="B18" s="113">
        <v>10000</v>
      </c>
      <c r="C18" s="116">
        <v>3.7499999999999999E-2</v>
      </c>
      <c r="D18" s="115">
        <f t="shared" si="14"/>
        <v>3.0864197530864201</v>
      </c>
      <c r="E18" s="116">
        <f t="shared" si="13"/>
        <v>3.7499999999999999E-3</v>
      </c>
      <c r="F18" s="110">
        <f t="shared" si="2"/>
        <v>11.111111111111111</v>
      </c>
      <c r="G18" s="114">
        <f t="shared" si="15"/>
        <v>3.8265306122448979E-3</v>
      </c>
      <c r="H18" s="117">
        <f t="shared" si="4"/>
        <v>1.5306122448979591E-3</v>
      </c>
      <c r="I18" s="117">
        <f t="shared" si="5"/>
        <v>1.1249999999999999E-3</v>
      </c>
      <c r="J18" s="117">
        <f t="shared" si="6"/>
        <v>7.4999999999999991E-4</v>
      </c>
      <c r="K18" s="126">
        <f t="shared" si="7"/>
        <v>10.888888888888889</v>
      </c>
      <c r="L18" s="117">
        <f t="shared" si="8"/>
        <v>4.4117647058823529E-3</v>
      </c>
      <c r="M18" s="128">
        <f t="shared" si="9"/>
        <v>9.4444444444444446</v>
      </c>
      <c r="N18" s="117">
        <f t="shared" si="10"/>
        <v>1.6666666666666663E-3</v>
      </c>
      <c r="O18" s="128">
        <f t="shared" si="11"/>
        <v>10</v>
      </c>
      <c r="P18" s="117">
        <f t="shared" si="12"/>
        <v>6.078431372549019E-3</v>
      </c>
    </row>
    <row r="19" spans="1:16" x14ac:dyDescent="0.2">
      <c r="A19" s="92" t="s">
        <v>17</v>
      </c>
      <c r="B19" s="92"/>
      <c r="C19" s="93">
        <f>AVERAGE(C12:C18)</f>
        <v>3.6607142857142859E-2</v>
      </c>
      <c r="D19" s="94">
        <f>AVERAGE(D12:D18)</f>
        <v>3.1648902884566961</v>
      </c>
      <c r="E19" s="93">
        <f>AVERAGE(E12:E18)</f>
        <v>3.6607142857142867E-3</v>
      </c>
      <c r="F19" s="110">
        <f t="shared" si="2"/>
        <v>11.382113821138208</v>
      </c>
      <c r="G19" s="95">
        <f t="shared" si="15"/>
        <v>3.7354227405247825E-3</v>
      </c>
      <c r="H19" s="102">
        <f t="shared" si="4"/>
        <v>1.4941690962099129E-3</v>
      </c>
      <c r="I19" s="102">
        <f t="shared" si="5"/>
        <v>1.0982142857142861E-3</v>
      </c>
      <c r="J19" s="102">
        <f t="shared" si="6"/>
        <v>7.3214285714285731E-4</v>
      </c>
      <c r="K19" s="126">
        <f t="shared" si="7"/>
        <v>11.154471544715443</v>
      </c>
      <c r="L19" s="102">
        <f t="shared" si="8"/>
        <v>4.3067226890756314E-3</v>
      </c>
      <c r="M19" s="129">
        <f t="shared" si="9"/>
        <v>9.674796747967477</v>
      </c>
      <c r="N19" s="102">
        <f t="shared" si="10"/>
        <v>1.6269841269841274E-3</v>
      </c>
      <c r="O19" s="129">
        <f t="shared" si="11"/>
        <v>10.243902439024389</v>
      </c>
      <c r="P19" s="102">
        <f t="shared" si="12"/>
        <v>5.9337068160597584E-3</v>
      </c>
    </row>
    <row r="20" spans="1:16" x14ac:dyDescent="0.2">
      <c r="A20" s="322" t="s">
        <v>20</v>
      </c>
      <c r="B20" s="118">
        <v>10000</v>
      </c>
      <c r="C20" s="119">
        <v>3.8194444444444441E-2</v>
      </c>
      <c r="D20" s="120">
        <f>B20/(C20*24*60*60)</f>
        <v>3.0303030303030307</v>
      </c>
      <c r="E20" s="119">
        <f t="shared" ref="E20:E26" si="16">C20/(B20/1000)</f>
        <v>3.8194444444444439E-3</v>
      </c>
      <c r="F20" s="110">
        <f t="shared" si="2"/>
        <v>10.90909090909091</v>
      </c>
      <c r="G20" s="121">
        <f>SUM(E20/$G$2)</f>
        <v>3.8973922902494325E-3</v>
      </c>
      <c r="H20" s="122">
        <f t="shared" si="4"/>
        <v>1.5589569160997731E-3</v>
      </c>
      <c r="I20" s="122">
        <f t="shared" si="5"/>
        <v>1.1458333333333333E-3</v>
      </c>
      <c r="J20" s="122">
        <f t="shared" si="6"/>
        <v>7.6388888888888882E-4</v>
      </c>
      <c r="K20" s="126">
        <f t="shared" si="7"/>
        <v>10.690909090909091</v>
      </c>
      <c r="L20" s="122">
        <f t="shared" si="8"/>
        <v>4.4934640522875813E-3</v>
      </c>
      <c r="M20" s="130">
        <f t="shared" si="9"/>
        <v>9.2727272727272734</v>
      </c>
      <c r="N20" s="122">
        <f t="shared" si="10"/>
        <v>1.6975308641975306E-3</v>
      </c>
      <c r="O20" s="130">
        <f t="shared" si="11"/>
        <v>9.8181818181818201</v>
      </c>
      <c r="P20" s="122">
        <f t="shared" si="12"/>
        <v>6.1909949164851118E-3</v>
      </c>
    </row>
    <row r="21" spans="1:16" x14ac:dyDescent="0.2">
      <c r="A21" s="323"/>
      <c r="B21" s="118">
        <v>10000</v>
      </c>
      <c r="C21" s="119">
        <v>3.888888888888889E-2</v>
      </c>
      <c r="D21" s="120">
        <f t="shared" ref="D21:D26" si="17">B21/(C21*24*60*60)</f>
        <v>2.9761904761904763</v>
      </c>
      <c r="E21" s="119">
        <f t="shared" si="16"/>
        <v>3.8888888888888888E-3</v>
      </c>
      <c r="F21" s="110">
        <f t="shared" si="2"/>
        <v>10.714285714285714</v>
      </c>
      <c r="G21" s="121">
        <f t="shared" ref="G21:G26" si="18">SUM(E21/$G$2)</f>
        <v>3.968253968253968E-3</v>
      </c>
      <c r="H21" s="122">
        <f t="shared" si="4"/>
        <v>1.5873015873015873E-3</v>
      </c>
      <c r="I21" s="122">
        <f t="shared" si="5"/>
        <v>1.1666666666666665E-3</v>
      </c>
      <c r="J21" s="122">
        <f t="shared" si="6"/>
        <v>7.7777777777777773E-4</v>
      </c>
      <c r="K21" s="126">
        <f t="shared" si="7"/>
        <v>10.5</v>
      </c>
      <c r="L21" s="122">
        <f t="shared" si="8"/>
        <v>4.5751633986928107E-3</v>
      </c>
      <c r="M21" s="130">
        <f t="shared" si="9"/>
        <v>9.1071428571428559</v>
      </c>
      <c r="N21" s="122">
        <f t="shared" si="10"/>
        <v>1.7283950617283949E-3</v>
      </c>
      <c r="O21" s="130">
        <f t="shared" si="11"/>
        <v>9.6428571428571423</v>
      </c>
      <c r="P21" s="122">
        <f t="shared" si="12"/>
        <v>6.3035584604212054E-3</v>
      </c>
    </row>
    <row r="22" spans="1:16" x14ac:dyDescent="0.2">
      <c r="A22" s="323"/>
      <c r="B22" s="118">
        <v>10000</v>
      </c>
      <c r="C22" s="119">
        <v>3.9583333333333297E-2</v>
      </c>
      <c r="D22" s="120">
        <f t="shared" si="17"/>
        <v>2.9239766081871377</v>
      </c>
      <c r="E22" s="119">
        <f t="shared" si="16"/>
        <v>3.9583333333333293E-3</v>
      </c>
      <c r="F22" s="110">
        <f t="shared" si="2"/>
        <v>10.526315789473694</v>
      </c>
      <c r="G22" s="121">
        <f t="shared" si="18"/>
        <v>4.0391156462584992E-3</v>
      </c>
      <c r="H22" s="122">
        <f t="shared" si="4"/>
        <v>1.6156462585033998E-3</v>
      </c>
      <c r="I22" s="122">
        <f t="shared" si="5"/>
        <v>1.1874999999999987E-3</v>
      </c>
      <c r="J22" s="122">
        <f t="shared" si="6"/>
        <v>7.9166666666666578E-4</v>
      </c>
      <c r="K22" s="126">
        <f t="shared" si="7"/>
        <v>10.315789473684221</v>
      </c>
      <c r="L22" s="122">
        <f t="shared" si="8"/>
        <v>4.6568627450980348E-3</v>
      </c>
      <c r="M22" s="130">
        <f t="shared" si="9"/>
        <v>8.947368421052639</v>
      </c>
      <c r="N22" s="122">
        <f t="shared" si="10"/>
        <v>1.7592592592592573E-3</v>
      </c>
      <c r="O22" s="130">
        <f t="shared" si="11"/>
        <v>9.4736842105263239</v>
      </c>
      <c r="P22" s="122">
        <f t="shared" si="12"/>
        <v>6.4161220043572921E-3</v>
      </c>
    </row>
    <row r="23" spans="1:16" x14ac:dyDescent="0.2">
      <c r="A23" s="323"/>
      <c r="B23" s="118">
        <v>10000</v>
      </c>
      <c r="C23" s="119">
        <v>4.0277777777777801E-2</v>
      </c>
      <c r="D23" s="120">
        <f t="shared" si="17"/>
        <v>2.8735632183908026</v>
      </c>
      <c r="E23" s="119">
        <f t="shared" si="16"/>
        <v>4.0277777777777803E-3</v>
      </c>
      <c r="F23" s="110">
        <f t="shared" si="2"/>
        <v>10.34482758620689</v>
      </c>
      <c r="G23" s="121">
        <f t="shared" si="18"/>
        <v>4.1099773242630408E-3</v>
      </c>
      <c r="H23" s="122">
        <f t="shared" si="4"/>
        <v>1.6439909297052164E-3</v>
      </c>
      <c r="I23" s="122">
        <f t="shared" si="5"/>
        <v>1.208333333333334E-3</v>
      </c>
      <c r="J23" s="122">
        <f t="shared" si="6"/>
        <v>8.055555555555561E-4</v>
      </c>
      <c r="K23" s="126">
        <f t="shared" si="7"/>
        <v>10.137931034482753</v>
      </c>
      <c r="L23" s="122">
        <f t="shared" si="8"/>
        <v>4.7385620915032711E-3</v>
      </c>
      <c r="M23" s="130">
        <f t="shared" si="9"/>
        <v>8.7931034482758559</v>
      </c>
      <c r="N23" s="122">
        <f t="shared" si="10"/>
        <v>1.7901234567901246E-3</v>
      </c>
      <c r="O23" s="130">
        <f t="shared" si="11"/>
        <v>9.3103448275862011</v>
      </c>
      <c r="P23" s="122">
        <f t="shared" si="12"/>
        <v>6.5286855482933961E-3</v>
      </c>
    </row>
    <row r="24" spans="1:16" x14ac:dyDescent="0.2">
      <c r="A24" s="323"/>
      <c r="B24" s="118">
        <v>10000</v>
      </c>
      <c r="C24" s="119">
        <v>4.0972222222222202E-2</v>
      </c>
      <c r="D24" s="120">
        <f t="shared" si="17"/>
        <v>2.8248587570621484</v>
      </c>
      <c r="E24" s="119">
        <f t="shared" si="16"/>
        <v>4.09722222222222E-3</v>
      </c>
      <c r="F24" s="110">
        <f t="shared" si="2"/>
        <v>10.169491525423734</v>
      </c>
      <c r="G24" s="121">
        <f t="shared" si="18"/>
        <v>4.1808390022675711E-3</v>
      </c>
      <c r="H24" s="122">
        <f t="shared" si="4"/>
        <v>1.6723356009070286E-3</v>
      </c>
      <c r="I24" s="122">
        <f t="shared" si="5"/>
        <v>1.229166666666666E-3</v>
      </c>
      <c r="J24" s="122">
        <f t="shared" si="6"/>
        <v>8.1944444444444393E-4</v>
      </c>
      <c r="K24" s="126">
        <f t="shared" si="7"/>
        <v>9.9661016949152597</v>
      </c>
      <c r="L24" s="122">
        <f t="shared" si="8"/>
        <v>4.8202614379084944E-3</v>
      </c>
      <c r="M24" s="130">
        <f t="shared" si="9"/>
        <v>8.6440677966101731</v>
      </c>
      <c r="N24" s="122">
        <f t="shared" si="10"/>
        <v>1.8209876543209865E-3</v>
      </c>
      <c r="O24" s="130">
        <f t="shared" si="11"/>
        <v>9.15254237288136</v>
      </c>
      <c r="P24" s="122">
        <f t="shared" si="12"/>
        <v>6.6412490922294811E-3</v>
      </c>
    </row>
    <row r="25" spans="1:16" x14ac:dyDescent="0.2">
      <c r="A25" s="323"/>
      <c r="B25" s="118">
        <v>10000</v>
      </c>
      <c r="C25" s="119">
        <v>4.1666666666666699E-2</v>
      </c>
      <c r="D25" s="120">
        <f t="shared" si="17"/>
        <v>2.777777777777775</v>
      </c>
      <c r="E25" s="119">
        <f t="shared" si="16"/>
        <v>4.1666666666666701E-3</v>
      </c>
      <c r="F25" s="110">
        <f t="shared" si="2"/>
        <v>9.9999999999999911</v>
      </c>
      <c r="G25" s="121">
        <f t="shared" si="18"/>
        <v>4.2517006802721127E-3</v>
      </c>
      <c r="H25" s="122">
        <f t="shared" si="4"/>
        <v>1.7006802721088452E-3</v>
      </c>
      <c r="I25" s="122">
        <f t="shared" si="5"/>
        <v>1.2500000000000011E-3</v>
      </c>
      <c r="J25" s="122">
        <f t="shared" si="6"/>
        <v>8.3333333333333404E-4</v>
      </c>
      <c r="K25" s="126">
        <f t="shared" si="7"/>
        <v>9.7999999999999901</v>
      </c>
      <c r="L25" s="122">
        <f t="shared" si="8"/>
        <v>4.9019607843137298E-3</v>
      </c>
      <c r="M25" s="130">
        <f t="shared" si="9"/>
        <v>8.4999999999999929</v>
      </c>
      <c r="N25" s="122">
        <f t="shared" si="10"/>
        <v>1.8518518518518534E-3</v>
      </c>
      <c r="O25" s="130">
        <f t="shared" si="11"/>
        <v>8.9999999999999929</v>
      </c>
      <c r="P25" s="122">
        <f t="shared" si="12"/>
        <v>6.7538126361655834E-3</v>
      </c>
    </row>
    <row r="26" spans="1:16" x14ac:dyDescent="0.2">
      <c r="A26" s="323"/>
      <c r="B26" s="118">
        <v>10000</v>
      </c>
      <c r="C26" s="119">
        <v>4.1666666666666664E-2</v>
      </c>
      <c r="D26" s="120">
        <f t="shared" si="17"/>
        <v>2.7777777777777777</v>
      </c>
      <c r="E26" s="119">
        <f t="shared" si="16"/>
        <v>4.1666666666666666E-3</v>
      </c>
      <c r="F26" s="110">
        <f t="shared" si="2"/>
        <v>10</v>
      </c>
      <c r="G26" s="121">
        <f t="shared" si="18"/>
        <v>4.2517006802721092E-3</v>
      </c>
      <c r="H26" s="122">
        <f t="shared" si="4"/>
        <v>1.7006802721088439E-3</v>
      </c>
      <c r="I26" s="122">
        <f t="shared" si="5"/>
        <v>1.25E-3</v>
      </c>
      <c r="J26" s="122">
        <f t="shared" si="6"/>
        <v>8.3333333333333339E-4</v>
      </c>
      <c r="K26" s="126">
        <f t="shared" si="7"/>
        <v>9.7999999999999989</v>
      </c>
      <c r="L26" s="122">
        <f t="shared" si="8"/>
        <v>4.9019607843137254E-3</v>
      </c>
      <c r="M26" s="130">
        <f t="shared" si="9"/>
        <v>8.5</v>
      </c>
      <c r="N26" s="122">
        <f t="shared" si="10"/>
        <v>1.8518518518518519E-3</v>
      </c>
      <c r="O26" s="130">
        <f t="shared" si="11"/>
        <v>9</v>
      </c>
      <c r="P26" s="122">
        <f t="shared" si="12"/>
        <v>6.7538126361655773E-3</v>
      </c>
    </row>
    <row r="27" spans="1:16" x14ac:dyDescent="0.2">
      <c r="A27" s="96" t="s">
        <v>17</v>
      </c>
      <c r="B27" s="96"/>
      <c r="C27" s="97">
        <f>AVERAGE(C20:C26)</f>
        <v>4.0178571428571432E-2</v>
      </c>
      <c r="D27" s="98">
        <f>AVERAGE(D20:D26)</f>
        <v>2.883492520812736</v>
      </c>
      <c r="E27" s="97">
        <f>AVERAGE(E20:E26)</f>
        <v>4.0178571428571425E-3</v>
      </c>
      <c r="F27" s="110">
        <f t="shared" si="2"/>
        <v>10.37037037037037</v>
      </c>
      <c r="G27" s="99">
        <f>AVERAGE(G20:G26)</f>
        <v>4.0998542274052474E-3</v>
      </c>
      <c r="H27" s="103">
        <f t="shared" si="4"/>
        <v>1.639941690962099E-3</v>
      </c>
      <c r="I27" s="103">
        <f t="shared" si="5"/>
        <v>1.2053571428571426E-3</v>
      </c>
      <c r="J27" s="103">
        <f t="shared" si="6"/>
        <v>8.0357142857142845E-4</v>
      </c>
      <c r="K27" s="126">
        <f t="shared" si="7"/>
        <v>10.162962962962963</v>
      </c>
      <c r="L27" s="103">
        <f t="shared" si="8"/>
        <v>4.7268907563025207E-3</v>
      </c>
      <c r="M27" s="131">
        <f t="shared" si="9"/>
        <v>8.8148148148148149</v>
      </c>
      <c r="N27" s="103">
        <f t="shared" si="10"/>
        <v>1.7857142857142854E-3</v>
      </c>
      <c r="O27" s="131">
        <f t="shared" si="11"/>
        <v>9.3333333333333339</v>
      </c>
      <c r="P27" s="103">
        <f t="shared" si="12"/>
        <v>6.5126050420168061E-3</v>
      </c>
    </row>
    <row r="28" spans="1:16" x14ac:dyDescent="0.2">
      <c r="A28" s="318" t="s">
        <v>21</v>
      </c>
      <c r="B28" s="107">
        <v>10000</v>
      </c>
      <c r="C28" s="108">
        <v>4.1666666666666664E-2</v>
      </c>
      <c r="D28" s="109">
        <f t="shared" ref="D28:D33" si="19">B28/(C28*24*60*60)</f>
        <v>2.7777777777777777</v>
      </c>
      <c r="E28" s="108">
        <f t="shared" si="13"/>
        <v>4.1666666666666666E-3</v>
      </c>
      <c r="F28" s="110">
        <f t="shared" si="2"/>
        <v>10</v>
      </c>
      <c r="G28" s="111">
        <f t="shared" ref="G28:G33" si="20">SUM(E28/$G$2)</f>
        <v>4.2517006802721092E-3</v>
      </c>
      <c r="H28" s="112">
        <f t="shared" si="4"/>
        <v>1.7006802721088439E-3</v>
      </c>
      <c r="I28" s="112">
        <f t="shared" si="5"/>
        <v>1.25E-3</v>
      </c>
      <c r="J28" s="112">
        <f t="shared" si="6"/>
        <v>8.3333333333333339E-4</v>
      </c>
      <c r="K28" s="126">
        <f t="shared" si="7"/>
        <v>9.7999999999999989</v>
      </c>
      <c r="L28" s="112">
        <f t="shared" si="8"/>
        <v>4.9019607843137254E-3</v>
      </c>
      <c r="M28" s="126">
        <f t="shared" si="9"/>
        <v>8.5</v>
      </c>
      <c r="N28" s="112">
        <f t="shared" si="10"/>
        <v>1.8518518518518519E-3</v>
      </c>
      <c r="O28" s="126">
        <f t="shared" si="11"/>
        <v>9</v>
      </c>
      <c r="P28" s="112">
        <f t="shared" si="12"/>
        <v>6.7538126361655773E-3</v>
      </c>
    </row>
    <row r="29" spans="1:16" x14ac:dyDescent="0.2">
      <c r="A29" s="319"/>
      <c r="B29" s="107">
        <v>10000</v>
      </c>
      <c r="C29" s="108">
        <v>4.3055555555555562E-2</v>
      </c>
      <c r="D29" s="109">
        <f t="shared" si="19"/>
        <v>2.6881720430107525</v>
      </c>
      <c r="E29" s="108">
        <f t="shared" si="13"/>
        <v>4.3055555555555564E-3</v>
      </c>
      <c r="F29" s="110">
        <f t="shared" si="2"/>
        <v>9.6774193548387064</v>
      </c>
      <c r="G29" s="111">
        <f t="shared" si="20"/>
        <v>4.3934240362811803E-3</v>
      </c>
      <c r="H29" s="112">
        <f t="shared" si="4"/>
        <v>1.7573696145124719E-3</v>
      </c>
      <c r="I29" s="112">
        <f t="shared" si="5"/>
        <v>1.2916666666666671E-3</v>
      </c>
      <c r="J29" s="112">
        <f t="shared" si="6"/>
        <v>8.6111111111111132E-4</v>
      </c>
      <c r="K29" s="126">
        <f t="shared" si="7"/>
        <v>9.4838709677419324</v>
      </c>
      <c r="L29" s="112">
        <f t="shared" si="8"/>
        <v>5.0653594771241841E-3</v>
      </c>
      <c r="M29" s="126">
        <f t="shared" si="9"/>
        <v>8.2258064516129004</v>
      </c>
      <c r="N29" s="112">
        <f t="shared" si="10"/>
        <v>1.9135802469135807E-3</v>
      </c>
      <c r="O29" s="126">
        <f t="shared" si="11"/>
        <v>8.7096774193548363</v>
      </c>
      <c r="P29" s="112">
        <f t="shared" si="12"/>
        <v>6.9789397240377646E-3</v>
      </c>
    </row>
    <row r="30" spans="1:16" x14ac:dyDescent="0.2">
      <c r="A30" s="319"/>
      <c r="B30" s="107">
        <v>10000</v>
      </c>
      <c r="C30" s="108">
        <v>4.3749999999999997E-2</v>
      </c>
      <c r="D30" s="109">
        <f t="shared" si="19"/>
        <v>2.645502645502646</v>
      </c>
      <c r="E30" s="108">
        <f t="shared" si="13"/>
        <v>4.3749999999999995E-3</v>
      </c>
      <c r="F30" s="110">
        <f t="shared" si="2"/>
        <v>9.5238095238095237</v>
      </c>
      <c r="G30" s="111">
        <f t="shared" si="20"/>
        <v>4.464285714285714E-3</v>
      </c>
      <c r="H30" s="112">
        <f t="shared" si="4"/>
        <v>1.7857142857142854E-3</v>
      </c>
      <c r="I30" s="112">
        <f t="shared" si="5"/>
        <v>1.3124999999999999E-3</v>
      </c>
      <c r="J30" s="112">
        <f t="shared" si="6"/>
        <v>8.7499999999999991E-4</v>
      </c>
      <c r="K30" s="126">
        <f t="shared" si="7"/>
        <v>9.3333333333333339</v>
      </c>
      <c r="L30" s="112">
        <f t="shared" si="8"/>
        <v>5.1470588235294117E-3</v>
      </c>
      <c r="M30" s="126">
        <f t="shared" si="9"/>
        <v>8.0952380952380949</v>
      </c>
      <c r="N30" s="112">
        <f t="shared" si="10"/>
        <v>1.9444444444444442E-3</v>
      </c>
      <c r="O30" s="126">
        <f t="shared" si="11"/>
        <v>8.5714285714285712</v>
      </c>
      <c r="P30" s="112">
        <f t="shared" si="12"/>
        <v>7.0915032679738556E-3</v>
      </c>
    </row>
    <row r="31" spans="1:16" x14ac:dyDescent="0.2">
      <c r="A31" s="319"/>
      <c r="B31" s="107">
        <v>10000</v>
      </c>
      <c r="C31" s="108">
        <v>4.4444444444444502E-2</v>
      </c>
      <c r="D31" s="109">
        <f t="shared" si="19"/>
        <v>2.6041666666666634</v>
      </c>
      <c r="E31" s="108">
        <f t="shared" si="13"/>
        <v>4.4444444444444505E-3</v>
      </c>
      <c r="F31" s="110">
        <f t="shared" si="2"/>
        <v>9.3749999999999876</v>
      </c>
      <c r="G31" s="111">
        <f t="shared" si="20"/>
        <v>4.5351473922902556E-3</v>
      </c>
      <c r="H31" s="112">
        <f t="shared" si="4"/>
        <v>1.814058956916102E-3</v>
      </c>
      <c r="I31" s="112">
        <f t="shared" si="5"/>
        <v>1.3333333333333352E-3</v>
      </c>
      <c r="J31" s="112">
        <f t="shared" si="6"/>
        <v>8.8888888888889023E-4</v>
      </c>
      <c r="K31" s="126">
        <f t="shared" si="7"/>
        <v>9.1874999999999876</v>
      </c>
      <c r="L31" s="112">
        <f t="shared" si="8"/>
        <v>5.228758169934648E-3</v>
      </c>
      <c r="M31" s="126">
        <f t="shared" si="9"/>
        <v>7.9687499999999893</v>
      </c>
      <c r="N31" s="112">
        <f t="shared" si="10"/>
        <v>1.9753086419753117E-3</v>
      </c>
      <c r="O31" s="126">
        <f t="shared" si="11"/>
        <v>8.4374999999999893</v>
      </c>
      <c r="P31" s="112">
        <f t="shared" si="12"/>
        <v>7.2040668119099597E-3</v>
      </c>
    </row>
    <row r="32" spans="1:16" x14ac:dyDescent="0.2">
      <c r="A32" s="319"/>
      <c r="B32" s="107">
        <v>10000</v>
      </c>
      <c r="C32" s="108">
        <v>4.5138888888888902E-2</v>
      </c>
      <c r="D32" s="109">
        <f t="shared" si="19"/>
        <v>2.564102564102563</v>
      </c>
      <c r="E32" s="108">
        <f t="shared" si="13"/>
        <v>4.5138888888888902E-3</v>
      </c>
      <c r="F32" s="110">
        <f t="shared" si="2"/>
        <v>9.2307692307692282</v>
      </c>
      <c r="G32" s="111">
        <f t="shared" si="20"/>
        <v>4.6060090702947859E-3</v>
      </c>
      <c r="H32" s="112">
        <f t="shared" si="4"/>
        <v>1.8424036281179143E-3</v>
      </c>
      <c r="I32" s="112">
        <f t="shared" si="5"/>
        <v>1.3541666666666671E-3</v>
      </c>
      <c r="J32" s="112">
        <f t="shared" si="6"/>
        <v>9.0277777777777806E-4</v>
      </c>
      <c r="K32" s="126">
        <f t="shared" si="7"/>
        <v>9.0461538461538424</v>
      </c>
      <c r="L32" s="112">
        <f t="shared" si="8"/>
        <v>5.3104575163398712E-3</v>
      </c>
      <c r="M32" s="126">
        <f t="shared" si="9"/>
        <v>7.846153846153844</v>
      </c>
      <c r="N32" s="112">
        <f t="shared" si="10"/>
        <v>2.0061728395061734E-3</v>
      </c>
      <c r="O32" s="126">
        <f t="shared" si="11"/>
        <v>8.3076923076923048</v>
      </c>
      <c r="P32" s="112">
        <f t="shared" si="12"/>
        <v>7.3166303558460447E-3</v>
      </c>
    </row>
    <row r="33" spans="1:16" x14ac:dyDescent="0.2">
      <c r="A33" s="319"/>
      <c r="B33" s="107">
        <v>10000</v>
      </c>
      <c r="C33" s="108">
        <v>4.5138888888888902E-2</v>
      </c>
      <c r="D33" s="109">
        <f t="shared" si="19"/>
        <v>2.564102564102563</v>
      </c>
      <c r="E33" s="108">
        <f t="shared" si="13"/>
        <v>4.5138888888888902E-3</v>
      </c>
      <c r="F33" s="110">
        <f t="shared" si="2"/>
        <v>9.2307692307692282</v>
      </c>
      <c r="G33" s="111">
        <f t="shared" si="20"/>
        <v>4.6060090702947859E-3</v>
      </c>
      <c r="H33" s="112">
        <f t="shared" si="4"/>
        <v>1.8424036281179143E-3</v>
      </c>
      <c r="I33" s="112">
        <f t="shared" si="5"/>
        <v>1.3541666666666671E-3</v>
      </c>
      <c r="J33" s="112">
        <f t="shared" si="6"/>
        <v>9.0277777777777806E-4</v>
      </c>
      <c r="K33" s="126">
        <f t="shared" si="7"/>
        <v>9.0461538461538424</v>
      </c>
      <c r="L33" s="112">
        <f t="shared" si="8"/>
        <v>5.3104575163398712E-3</v>
      </c>
      <c r="M33" s="126">
        <f t="shared" si="9"/>
        <v>7.846153846153844</v>
      </c>
      <c r="N33" s="112">
        <f t="shared" si="10"/>
        <v>2.0061728395061734E-3</v>
      </c>
      <c r="O33" s="126">
        <f t="shared" si="11"/>
        <v>8.3076923076923048</v>
      </c>
      <c r="P33" s="112">
        <f t="shared" si="12"/>
        <v>7.3166303558460447E-3</v>
      </c>
    </row>
    <row r="34" spans="1:16" x14ac:dyDescent="0.2">
      <c r="A34" s="88" t="s">
        <v>17</v>
      </c>
      <c r="B34" s="88"/>
      <c r="C34" s="89">
        <f>AVERAGE(C28:C29)</f>
        <v>4.2361111111111113E-2</v>
      </c>
      <c r="D34" s="90">
        <f>AVERAGE(D28:D29)</f>
        <v>2.7329749103942653</v>
      </c>
      <c r="E34" s="89">
        <f>AVERAGE(E28:E29)</f>
        <v>4.2361111111111115E-3</v>
      </c>
      <c r="F34" s="110">
        <f t="shared" si="2"/>
        <v>9.8360655737704903</v>
      </c>
      <c r="G34" s="91">
        <f>AVERAGE(G28:G29)</f>
        <v>4.3225623582766447E-3</v>
      </c>
      <c r="H34" s="101">
        <f t="shared" si="4"/>
        <v>1.7290249433106581E-3</v>
      </c>
      <c r="I34" s="101">
        <f t="shared" si="5"/>
        <v>1.2708333333333335E-3</v>
      </c>
      <c r="J34" s="101">
        <f t="shared" si="6"/>
        <v>8.472222222222223E-4</v>
      </c>
      <c r="K34" s="126">
        <f t="shared" si="7"/>
        <v>9.6393442622950793</v>
      </c>
      <c r="L34" s="101">
        <f t="shared" si="8"/>
        <v>4.9836601307189548E-3</v>
      </c>
      <c r="M34" s="127">
        <f t="shared" si="9"/>
        <v>8.3606557377049171</v>
      </c>
      <c r="N34" s="101">
        <f t="shared" si="10"/>
        <v>1.8827160493827162E-3</v>
      </c>
      <c r="O34" s="127">
        <f t="shared" si="11"/>
        <v>8.8524590163934409</v>
      </c>
      <c r="P34" s="101">
        <f t="shared" si="12"/>
        <v>6.866376180101671E-3</v>
      </c>
    </row>
  </sheetData>
  <mergeCells count="6">
    <mergeCell ref="P2:P3"/>
    <mergeCell ref="A4:A10"/>
    <mergeCell ref="A12:A18"/>
    <mergeCell ref="A20:A26"/>
    <mergeCell ref="A28:A33"/>
    <mergeCell ref="A2:F2"/>
  </mergeCells>
  <hyperlinks>
    <hyperlink ref="M2" r:id="rId1" display="D@" xr:uid="{BFE10ADE-C70B-4299-95DB-0EA3ED6422C0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Blad5</vt:lpstr>
      <vt:lpstr>Blad2</vt:lpstr>
      <vt:lpstr>Blad4</vt:lpstr>
      <vt:lpstr>Blad3</vt:lpstr>
      <vt:lpstr>Blad7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Van Driel</cp:lastModifiedBy>
  <cp:lastPrinted>2018-11-06T16:25:23Z</cp:lastPrinted>
  <dcterms:created xsi:type="dcterms:W3CDTF">2018-02-09T12:58:01Z</dcterms:created>
  <dcterms:modified xsi:type="dcterms:W3CDTF">2020-03-03T13:44:15Z</dcterms:modified>
</cp:coreProperties>
</file>